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Andrea Montuori\SC Sustainability\1. Goal - WASH\Supplier Engagement Material\2022\"/>
    </mc:Choice>
  </mc:AlternateContent>
  <xr:revisionPtr revIDLastSave="0" documentId="8_{3CF30D8D-4209-4440-B9A5-5991367F3F55}" xr6:coauthVersionLast="47" xr6:coauthVersionMax="47" xr10:uidLastSave="{00000000-0000-0000-0000-000000000000}"/>
  <bookViews>
    <workbookView xWindow="-108" yWindow="-108" windowWidth="23256" windowHeight="12576" activeTab="2" xr2:uid="{F66C7CBE-3955-47BB-BCE8-850262AFA518}"/>
  </bookViews>
  <sheets>
    <sheet name="Couverture" sheetId="6" r:id="rId1"/>
    <sheet name="Contenus" sheetId="5" r:id="rId2"/>
    <sheet name="Auto Evaluation" sheetId="1" r:id="rId3"/>
    <sheet name="Synthèse des résultats" sheetId="3" r:id="rId4"/>
  </sheets>
  <externalReferences>
    <externalReference r:id="rId5"/>
  </externalReferences>
  <definedNames>
    <definedName name="_xlnm._FilterDatabase" localSheetId="3" hidden="1">'Synthèse des résultats'!$B$4:$H$14</definedName>
    <definedName name="General" localSheetId="0">'[1]Self-assessment '!$D$6</definedName>
    <definedName name="General">'Auto Evaluation'!$D$6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 l="1"/>
  <c r="F18" i="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H92" i="1" s="1"/>
  <c r="F91" i="1" a="1"/>
  <c r="F91" i="1" s="1"/>
  <c r="H88"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53"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l="1"/>
  <c r="F6" i="3" s="1"/>
  <c r="G12" i="3"/>
  <c r="I87" i="1" l="1"/>
  <c r="E10" i="3" s="1"/>
  <c r="I58" i="1"/>
  <c r="E9" i="3" s="1"/>
  <c r="I35" i="1"/>
  <c r="E8" i="3" s="1"/>
  <c r="G8" i="3" s="1"/>
  <c r="D8" i="3"/>
  <c r="I12" i="1"/>
  <c r="E7" i="3" s="1"/>
  <c r="G7" i="3" s="1"/>
  <c r="F8" i="3" l="1"/>
  <c r="G10" i="3"/>
  <c r="F10" i="3"/>
  <c r="G9" i="3"/>
  <c r="F9" i="3"/>
  <c r="H13" i="1"/>
  <c r="H12" i="1" l="1"/>
  <c r="D14" i="3" s="1"/>
  <c r="H109" i="1"/>
  <c r="D12" i="3" s="1"/>
  <c r="D7" i="3" l="1"/>
  <c r="F7" i="3" s="1"/>
  <c r="F12" i="3"/>
</calcChain>
</file>

<file path=xl/sharedStrings.xml><?xml version="1.0" encoding="utf-8"?>
<sst xmlns="http://schemas.openxmlformats.org/spreadsheetml/2006/main" count="273" uniqueCount="217">
  <si>
    <t>GE1</t>
  </si>
  <si>
    <t>GE1.1</t>
  </si>
  <si>
    <t>GE1.2</t>
  </si>
  <si>
    <t>GE1.3</t>
  </si>
  <si>
    <t>WWS2</t>
  </si>
  <si>
    <t>WWS2.1</t>
  </si>
  <si>
    <t>WWS2.2</t>
  </si>
  <si>
    <t>WWS2.3</t>
  </si>
  <si>
    <t>WWS2.5</t>
  </si>
  <si>
    <t>WWS2.6</t>
  </si>
  <si>
    <t>WS3</t>
  </si>
  <si>
    <t>WS3.1</t>
  </si>
  <si>
    <t>WS3.2</t>
  </si>
  <si>
    <t>WS3.3</t>
  </si>
  <si>
    <t>WS3.4</t>
  </si>
  <si>
    <t>WS3.5</t>
  </si>
  <si>
    <t>WS3.6</t>
  </si>
  <si>
    <t>WS3.7</t>
  </si>
  <si>
    <t>WH4</t>
  </si>
  <si>
    <t>WH4.1</t>
  </si>
  <si>
    <t>WH4.2</t>
  </si>
  <si>
    <t>WH4.3</t>
  </si>
  <si>
    <t>WH4.4</t>
  </si>
  <si>
    <t>WH4.5</t>
  </si>
  <si>
    <t>WH4.6</t>
  </si>
  <si>
    <t>WH4.7</t>
  </si>
  <si>
    <t>WH4.8</t>
  </si>
  <si>
    <t>Score</t>
  </si>
  <si>
    <t>n/a</t>
  </si>
  <si>
    <t xml:space="preserve"> 'n/a'</t>
  </si>
  <si>
    <t>GE 1.4</t>
  </si>
  <si>
    <t>GE 1.5</t>
  </si>
  <si>
    <t>WW2.4</t>
  </si>
  <si>
    <t>Y=1, N=0, N/A</t>
  </si>
  <si>
    <t xml:space="preserve">Other workplace facility sanitation facilities </t>
  </si>
  <si>
    <t>Y = 1, N = 0, N/A</t>
  </si>
  <si>
    <t>CW6</t>
  </si>
  <si>
    <t>Community WASH</t>
  </si>
  <si>
    <t>CW6.1</t>
  </si>
  <si>
    <t>CW6.2</t>
  </si>
  <si>
    <t xml:space="preserve">Total </t>
  </si>
  <si>
    <t>Description</t>
  </si>
  <si>
    <t>CW6.3</t>
  </si>
  <si>
    <t>Personal protective equipment (PPE) provision</t>
  </si>
  <si>
    <t>VSC5</t>
  </si>
  <si>
    <t>VSC5.1</t>
  </si>
  <si>
    <t>VSC5.2</t>
  </si>
  <si>
    <t>Feuille de travail (Cliquez pour naviguer)</t>
  </si>
  <si>
    <t>Couverture</t>
  </si>
  <si>
    <t>Contenus</t>
  </si>
  <si>
    <t>Auto Evaluation</t>
  </si>
  <si>
    <t>Synthèse des résultats</t>
  </si>
  <si>
    <t>Page de couverture</t>
  </si>
  <si>
    <t>Table des contenus</t>
  </si>
  <si>
    <t xml:space="preserve">Outil d'auto-évaluation de l'accès à l'eau, à l'assainissement et à l'hygiène (WASH) sur le lieu de travail </t>
  </si>
  <si>
    <t>Résumé de la notation agrégée des catégories</t>
  </si>
  <si>
    <t>Catégorie</t>
  </si>
  <si>
    <t>Etat actuel (0-2)</t>
  </si>
  <si>
    <t>Analyse des écarts</t>
  </si>
  <si>
    <t>Stade de la mise en œuvre</t>
  </si>
  <si>
    <t>Respect de l'engagement</t>
  </si>
  <si>
    <r>
      <t>Score de l'entreprise (%)</t>
    </r>
    <r>
      <rPr>
        <b/>
        <vertAlign val="superscript"/>
        <sz val="8"/>
        <color theme="0"/>
        <rFont val="Arial"/>
        <family val="2"/>
      </rPr>
      <t>1</t>
    </r>
  </si>
  <si>
    <r>
      <t>Score de l'Engagement (%)</t>
    </r>
    <r>
      <rPr>
        <b/>
        <vertAlign val="superscript"/>
        <sz val="8"/>
        <color theme="0"/>
        <rFont val="Arial"/>
        <family val="2"/>
      </rPr>
      <t>1</t>
    </r>
  </si>
  <si>
    <t xml:space="preserve">Outil d'auto-évaluation de l'accès à l'eau, à l'assainissement et à l'hygiène (WASH) </t>
  </si>
  <si>
    <t>Nombre de questions et criètes 'n/a'</t>
  </si>
  <si>
    <t>Respect de l'Engagement atteint au sein de l'entreprise?</t>
  </si>
  <si>
    <t>Nom</t>
  </si>
  <si>
    <t>Echelle d'évaluation</t>
  </si>
  <si>
    <t>Non applicable</t>
  </si>
  <si>
    <t>Pas de mise en œuvre</t>
  </si>
  <si>
    <t>Mise en œuvre moyenne</t>
  </si>
  <si>
    <t>Mise en œuvre complète</t>
  </si>
  <si>
    <t xml:space="preserve">Item non pertinent ou non applicable </t>
  </si>
  <si>
    <t>Item non mis en œuvre : l'installation ou le cadre, par exemple le site agricole, ne comprend pas cet item.</t>
  </si>
  <si>
    <t>Item partiellement mis en œuvre, mais certaines caractéristiques manquent pour considérer que la conformité aux engagements a été atteinte.</t>
  </si>
  <si>
    <t xml:space="preserve">Respect des engagements : l'item est pleinement mis en œuvre </t>
  </si>
  <si>
    <t>Interprétation des résultats</t>
  </si>
  <si>
    <t>Expliquez pourquoi cet item n'est pas pertinent et/ou non applicable dans la colonne I ("Commentaires et détails sur la notation").</t>
  </si>
  <si>
    <t>Item à identifier comme une lacune ; plan d'action nécessaire pour combler cette lacune.</t>
  </si>
  <si>
    <t>Expliquez quels sont les éléments manquants dans la colonne I. Les caractéristiques manquantes doivent être identifiées comme des lacunes et des plans d'action sont nécessaires pour y remédier.</t>
  </si>
  <si>
    <t>Voir la description détaillée de la signification pratique de chaque critère dans les colonnes E et G ("Détails de la notation").</t>
  </si>
  <si>
    <t>Water, Sanitation and Hygiene (WASH) aux points de référence</t>
  </si>
  <si>
    <t>Categorie/Item</t>
  </si>
  <si>
    <t>Categorie/ Respect de l'Engagement</t>
  </si>
  <si>
    <t>Détail de la notation Catégorie/Item multi-variable</t>
  </si>
  <si>
    <t xml:space="preserve">Commentaires et justification de la notation (en particulier lorsque la note est de "1" ou "n/a" dans la colonne H) </t>
  </si>
  <si>
    <t>Recommandations auto-identifiées</t>
  </si>
  <si>
    <t>Score Item individuel Multi-Variable</t>
  </si>
  <si>
    <t>Notation détaillée par Categorie/Item individuel</t>
  </si>
  <si>
    <t>Général</t>
  </si>
  <si>
    <t>Liste déroulante pour les scores d'entrée</t>
  </si>
  <si>
    <t xml:space="preserve">Numbre d'items et critères n/a </t>
  </si>
  <si>
    <t xml:space="preserve">TOTAL (SCORE Etat actuel et Respect de l'Engagement) </t>
  </si>
  <si>
    <t>Respect des lois/réglementations locales et nationales pour toutes les installations permanentes du lieu de travail.</t>
  </si>
  <si>
    <t>Politiques et procédures pour les chantiers temporaires et mobiles, y compris l'agriculture</t>
  </si>
  <si>
    <t>Politiques et procédures pour les autres installations du lieu de travail</t>
  </si>
  <si>
    <t>Des mécanismes de suivi WASH sont en place</t>
  </si>
  <si>
    <t xml:space="preserve">L'entreprise dispose d'un mécanisme pour mesurer le changement dans le domaine WASH </t>
  </si>
  <si>
    <t>Approvisionnement en eau sur le lieu de travail</t>
  </si>
  <si>
    <t>Disponibilité d'une eau potable suffisante, gratuite et physiquement accessible</t>
  </si>
  <si>
    <t>Accès à une eau saine répondant aux normes de qualité</t>
  </si>
  <si>
    <t>Les installations d'eau potable sont propres et convenablement désinfectées</t>
  </si>
  <si>
    <t>L'eau potable est testée pour en garantir la qualité et la sécurité.</t>
  </si>
  <si>
    <t>Nettoyage, entretien et conservation des systèmes d'approvisionnement en eau</t>
  </si>
  <si>
    <t xml:space="preserve">Autre installation sur le lieu de travail d'approvisionnement en eau </t>
  </si>
  <si>
    <t>Accès à des installations de toilettes adéquates, améliorées et pratiques.</t>
  </si>
  <si>
    <t>Sécurité en matière de gestion des eaux usées, du drainage et des déchets des toilettes/urinoirs</t>
  </si>
  <si>
    <t xml:space="preserve">Éclairage des toilettes/urinoirs et serrures de sécurité  </t>
  </si>
  <si>
    <t>Nettoyage et entretien des toilettes/urinoirs</t>
  </si>
  <si>
    <t>Produit sanitaire et élimination</t>
  </si>
  <si>
    <t>Elimination des déchets médicaux</t>
  </si>
  <si>
    <t>Hygiène sur le lieu de travail</t>
  </si>
  <si>
    <t>Sanitaires sur le lieu de travail</t>
  </si>
  <si>
    <t>Installations pour l'hygiène personnelle et le lavage des mains</t>
  </si>
  <si>
    <t>Signalisation de sensibilisation au comportement approprié en matière de lavage des mains</t>
  </si>
  <si>
    <t>Douches et installations de bain</t>
  </si>
  <si>
    <t>Formation à l'hygiène et changement de comportement en matière de sensibilisation au programme WASH</t>
  </si>
  <si>
    <t>Formation du personnel de nettoyage et d'entretien</t>
  </si>
  <si>
    <t>Stockage du matériel de nettoyage</t>
  </si>
  <si>
    <t>Surveillance et rapports sur les maladies liées à l'eau</t>
  </si>
  <si>
    <t>Chaîne de valeur/approvisionnement WASH</t>
  </si>
  <si>
    <t xml:space="preserve">Des politiques écrites (code de conduite) sont en place et décrivent les attentes en matière d'eau, d'assainissement et d'hygiène sur les lieux de travail de la chaîne d'approvisionnement.  </t>
  </si>
  <si>
    <t xml:space="preserve">Si des politiques existent, il y a une stratégie pour promouvoir la mise en œuvre et l'autocontrôle par les fournisseurs de l'entreprise. </t>
  </si>
  <si>
    <t>Communauté WASH</t>
  </si>
  <si>
    <t>Évaluation de la situation WASH des foyers de la communauté</t>
  </si>
  <si>
    <t>Plan d'action WASH sur le lieu de travail</t>
  </si>
  <si>
    <t>Impact environnemental des opérations WASH sur le lieu de travail</t>
  </si>
  <si>
    <t>n/a = élément non pertinent ou non applicable (voir colonne K)
0 = élément non mis en œuvre 
1 = élément partiellement mis en œuvre mais la conformité à l'engagement n'est pas encore totale (voir colonne K)
2 = Conformité à l'engagement, c'est-à-dire que l'établissement respecte toutes les lois/réglementations locales et nationales (par exemple, les lois locales/étatiques/nationales, les lois sur les sociétés/usines) relatives au programme WASH.</t>
  </si>
  <si>
    <t>n/a = élément non pertinent ou non applicable (voir colonne K)
0 = élément non mis en œuvre 
1 = élément partiellement mis en œuvre mais la conformité à l'engagement n'est pas encore totale (voir colonne K)
2 = conformité à l'engagement, c'est-à-dire que des politiques et procédures WASH appropriées sont en place pour tous les chantiers temporaires et mobiles sous le contrôle direct de l'entreprise. Cela signifie également que des dispositions WASH sont incluses dans les contrats des tiers/contractants.</t>
  </si>
  <si>
    <t xml:space="preserve">n/a = élément non pertinent ou non applicable 
0 = élément non mis en œuvre 
1 = élément partiellement mis en œuvre mais la conformité à l'engagement n'est pas encore totale (voir colonne K) 
2 = Conformité à l'engagement, c'est-à-dire que les politiques et procédures relatives à l'eau, à l'hygiène et à l'assainissement pour les autres installations du lieu de travail utilisées par les travailleurs - crèches, cantines, cuisines, si elles existent - sont en place. </t>
  </si>
  <si>
    <t>n/a = élément non pertinent ou non applicable 
0 = élément non mis en œuvre 
1 = élément partiellement mis en œuvre mais la conformité à l'engagement n'est pas encore totale (voir colonne K) 
2 = Conformité à l'engagement, c'est-à-dire que des mécanismes de surveillance sont en place pour contrôler la conformité et la fonctionnalité des systèmes, conformément aux réglementations et aux normes. Idéalement, l'entreprise dispose de données sur les conditions de base, et de données désagrégées. Par exemple, les installations WASH répondent aux besoins spécifiques des femmes ou des personnes vivant avec un handicap.</t>
  </si>
  <si>
    <t>n/a = élément non pertinent ou non applicable 
0 = élément non mis en œuvre 
1 = élément partiellement mis en œuvre mais la conformité à l'engagement n'est pas encore totale (voir colonne K) 
2 = Conformité à l'engagement, c'est-à-dire que l'entreprise a mis en place des mécanismes pour mesurer l'impact des activités de l'engagement WASH sur l'accès WASH des travailleurs.</t>
  </si>
  <si>
    <t>Score total possible pour la catégorie = 5 
n/a = éléments non pertinents ou non applicables (voir colonne K)
0 = aucun élément mis en œuvre 
1 = éléments partiellement mis en œuvre mais la conformité à l'engagement n'est pas encore totale (voir colonne K) 
2 = Conformité à l'engagement, c'est-à-dire que les cinq éléments applicables sont respectés.</t>
  </si>
  <si>
    <t>Score total possible pour la catégorie = 3 
n/a = élément non pertinent ou non applicable (voir colonne K)
0 = élément non mis en œuvre 
1 = élément partiellement mis en œuvre mais pas encore totalement conforme aux engagements (voir colonne K)
2 = Conformité à l'engagement, c'est-à-dire que les trois éléments applicables sont en place.</t>
  </si>
  <si>
    <t>Score total possible pour la catégorie = 3 
n/a = élément non pertinent ou non applicable (voir colonne K)
0 = élément non mis en œuvre 
1 = élément partiellement mis en œuvre mais pas encore totalement conforme aux engagements (voir colonne K)
2 = Conformité à l'engagement, c'est-à-dire que les trois éléments applicables sont en place.t</t>
  </si>
  <si>
    <t xml:space="preserve">Score total possible pour la catégorie = 7
 n/a = élément non pertinent ou non applicable (voir la colonne K)
0 = élément non mis en œuvre 
1 = élément partiellement mis en œuvre mais la conformité à l'engagement n'est pas encore totale (voir colonne K) 
2 = Conformité de l'engagement, c'est-à-dire que les sept éléments applicables sont tous respectés. </t>
  </si>
  <si>
    <t xml:space="preserve">Score total possible pour la catégorie =2
 n/a = élément non pertinent ou non applicable (voir colonne K)
0 = élément non mis en œuvre 
1 = élément partiellement mis en œuvre mais la conformité à l'engagement n'est pas encore totale (voir colonne K) 
2 = Conformité de l'engagement, c'est-à-dire que tous les deux éléments applicables sont respectés. </t>
  </si>
  <si>
    <t xml:space="preserve">Score total possible pour la catégorie = 3
 n/a = élément non pertinent ou non applicable (voir colonne K)
0 = élément non mis en œuvre (voir colonne K)
1 = promesse de conformité, c'est-à-dire que l'entreprise a réalisé au moins un élément "niveau d'évaluation".                                                                           </t>
  </si>
  <si>
    <t>Score total possible par catégorie = 2
 n/a = élément non pertinent ou non applicable (voir colonne K)
0 = élément non mis en œuvre 
1 = élément partiellement mis en œuvre mais la conformité à l'engagement n'est pas encore totale (voir colonne K) 
2 = Conformité à l'engagement, c'est-à-dire que tous les deux points applicables sont respectés pour les personnes impliquées dans le nettoyage et l'entretien de l'entreprise.</t>
  </si>
  <si>
    <t xml:space="preserve">Score total possible par catégorie = 3
 n/a = élément non pertinent ou non applicable (voir colonne K)
0 = élément non mis en œuvre 
1 = élément partiellement mis en œuvre mais la conformité à l'engagement n'est pas encore totale (voir colonne K)
2 = Conformité à l'engagement, c'est-à-dire que les trois éléments applicables sont respectés. </t>
  </si>
  <si>
    <t>Score total possible par catégorie = 2 
n/a = élément non pertinent ou non applicable (voir colonne K) 
0 = élément non mis en œuvre 
1 = élément partiellement mis en œuvre mais la conformité à l'engagement n'est pas encore totale (voir colonne K) 
2 = Conformité à l'engagement, c'est-à-dire que des processus réguliers de formation et de sensibilisation ont été mis en œuvre pour tous les travailleurs aux deux moments indiqués.                                                                                   (Voir la colonne M pour les sujets à couvrir)</t>
  </si>
  <si>
    <t>Score total possible pour la catégorie = 4
n/a = élément non pertinent ou non applicable (voir colonne K)
0 = élément non mis en œuvre 
1 = élément partiellement mis en œuvre mais la conformité à l'engagement n'est pas encore totale (voir colonne K)
2 = Conformité à l'engagement, c'est-à-dire que, si nécessaire, les travailleurs exposés à des substances dangereuses et/ou à des conditions de travail salissantes disposent de douches et de bains sur le lieu de travail et sont équipés de manière appropriée, pour les quatre éléments applicables.</t>
  </si>
  <si>
    <t>Score total possible pour la catégorie = 3
 n/a = élément non pertinent ou non applicable (voir colonne K) 
0 = élément non mis en œuvre 
1 = élément partiellement mis en œuvre mais la conformité à l'engagement n'est pas encore totale (voir colonne K)
2 = Conformité à l'engagement, c'est-à-dire que la signalisation du comportement approprié en matière de lavage des mains, y compris les moments critiques et la technique, a été mise en place dans l'établissement, en particulier dans les toilettes et les zones de restauration/cuisine, pour les trois éléments applicables.</t>
  </si>
  <si>
    <t>Score total possible pour la catégorie = 3
n/a = élément non pertinent ou non applicable (voir colonne K)
0 = élément non mis en œuvre 
1 = élément partiellement mis en œuvre mais la conformité à l'engagement n'est pas encore totale (voir colonne K) 
2 = Conformité à l'engagement, c'est-à-dire que toutes les toilettes et tous les sanitaires sous le contrôle direct de l'entreprise ont des dispositions appropriées pour garantir l'hygiène personnelle, y compris les trois éléments qui sont respectés).</t>
  </si>
  <si>
    <t xml:space="preserve">Score total possible pour la catégorie = 4 
n/a = élément non pertinent ou non applicable (voir colonne K)
0 = élément non mis en œuvre 
1 = élément partiellement mis en œuvre mais pas encore totalement conforme aux engagements (voir colonne K) 
2 = Conformité à l'engagement, c'est-à-dire que les quatre éléments applicables sont respectés.  </t>
  </si>
  <si>
    <t xml:space="preserve">A. Quantité d'eau suffisante pour assurer une hydratation adéquate des travailleurs, sensible aux conditions de travail.  </t>
  </si>
  <si>
    <t xml:space="preserve">B. Proximité des travailleurs (dans un rayon de 500 mètres et/ou possibilité pour les travailleurs d'avoir de l'eau à leur poste de travail)      </t>
  </si>
  <si>
    <t>C. Installations d'eau potable physiquement accessibles, y compris pour les travailleurs handicapés.</t>
  </si>
  <si>
    <t xml:space="preserve">D. L'eau potable est gratuite </t>
  </si>
  <si>
    <t xml:space="preserve">E. De l'eau potable est disponible pour les travailleurs à tout moment pendant la période de travail.      </t>
  </si>
  <si>
    <t>A. L'eau potable provient d'une source d'eau potable améliorée.</t>
  </si>
  <si>
    <t>B. La source d'eau potable est connue pour répondre aux normes de qualité gouvernementales (si la source d'eau brute ne répond pas aux normes, elle est traitée avant d'être consommée par les travailleurs)</t>
  </si>
  <si>
    <t>C. Le goût de l'eau potable est acceptable pour les travailleurs</t>
  </si>
  <si>
    <t>D. Une ou plusieurs méthodes sûres de distribution de l'eau potable (fontaine/réservoir propre) sont en place.</t>
  </si>
  <si>
    <t>E. L'eau potable est prélevée du récipient/source de stockage de manière à éviter toute contamination de l'eau (par exemple, une tasse propre).</t>
  </si>
  <si>
    <t xml:space="preserve">n/a = élément non pertinent ou non applicable (voir colonne K)
0 = élément non mis en œuvre 
1 = élément partiellement mis en œuvre mais la conformité à l'engagement n'est pas encore totale (voir colonne K) 
2 = Conformité à l'engagement, c'est-à-dire que toutes les fontaines d'eau potable, les refroidisseurs d'eau et autres récipients/sources de stockage au sein de l'établissement sont placés dans des zones propres appropriées et sont nettoyés, rechargés et désinfectés au moins une fois tous les deux mois (ou à une fréquence plus élevée en cas d'utilisation intensive). </t>
  </si>
  <si>
    <t xml:space="preserve">A. L'eau potable fournie dans l'établissement est régulièrement testée par un personnel dûment formé. 
</t>
  </si>
  <si>
    <t>B. Des analyses de l'eau potable sont effectuées lorsque les conditions environnementales changent ou en cas d'épidémie de maladie d'origine hydrique (une formation périodique du personnel pour les analyses de l'eau est nécessaire).</t>
  </si>
  <si>
    <t xml:space="preserve">C. Si les analyses de la qualité de l'eau potable indiquent que l'eau n'est pas conforme aux normes, des mesures d'atténuation sont prises, y compris la notification des travailleurs </t>
  </si>
  <si>
    <t xml:space="preserve">A. Des dispositions appropriées sont prises pour le nettoyage régulier de tous les systèmes d'approvisionnement en eau sous le contrôle direct de l'entreprise, au moins 2 à 4 fois par an (remarque : le nettoyage n'est pas obligatoire si une désinfection résiduelle est assurée, il s'agit donc de n/a).
</t>
  </si>
  <si>
    <t>B. Des dispositions appropriées sont prises pour l'inspection régulière, l'entretien et la réparation de toutes les installations d'approvisionnement en eau et des systèmes de drainage sous le contrôle direct de l'entreprise (au moins une fois par an pour les systèmes d'approvisionnement en eau).</t>
  </si>
  <si>
    <t xml:space="preserve">C. Des technologies d'économie d'eau sont déployées dans les installations et autres zones de travail pertinentes afin de conserver l'eau utilisée par les opérations et les travailleurs. </t>
  </si>
  <si>
    <t>n/a = élément non pertinent ou non applicable (voir colonne K)
0 = élément non mis en œuvre 
1 = élément partiellement mis en œuvre mais la conformité à l'engagement n'est pas encore totale (voir colonne K) 
2 = Conformité à l'engagement, c'est-à-dire que si le lieu de travail fournit des services de garde d'enfants, de la nourriture dans des cantines/cuisines ou des soins de santé (clinique), ces installations disposent également d'une eau potable suffisante et sûre.</t>
  </si>
  <si>
    <t>A. Tous les employés, quel que soit leur lieu de travail, ont accès à des installations sanitaires au moins "améliorées", dotées de superstructures adéquates pour les protéger des éléments, afin de rendre l'assainissement sûr et pratique (par exemple, au minimum des toilettes à chasse d'eau ou à écoulement, une fosse septique, des latrines à fosse, des latrines à fosse améliorées et ventilées).</t>
  </si>
  <si>
    <t>B. Au moins 2 sièges de toilettes et 2 urinoirs pour 45 travailleurs masculins sont fournis dans les installations.</t>
  </si>
  <si>
    <t>C. Au moins 4 sièges de toilettes pour 50 femmes sont fournis dans les installations.</t>
  </si>
  <si>
    <t>D. La conception des installations sanitaires est conforme aux coutumes locales, aux traditions religieuses et sociales.</t>
  </si>
  <si>
    <t>E. Les installations sont accessibles aux travailleurs à mobilité réduite, par exemple les personnes handicapées et les personnes âgées.</t>
  </si>
  <si>
    <t xml:space="preserve">F. Le cas échéant, des toilettes sont mises à la disposition des travailleurs agricoles, des champs et des mines. </t>
  </si>
  <si>
    <t>G. Une ventilation est en place dans les toilettes pour éliminer les odeurs.</t>
  </si>
  <si>
    <t xml:space="preserve">A. All wash basins, sinks, showers, toilet facilities under direct company control are provided with adequate drainage and disposal systems to prevent la contamination de l'environnement immédiat et plus large, c'est-à-dire que les eaux usées sont acheminées vers un égout municipal et/ou prétraitées dans les locaux de l'entreprise.
</t>
  </si>
  <si>
    <t>B. Tous les déchets fécaux sont gérés de manière sûre, c'est-à-dire qu'ils sont traités avant d'être rejetés dans l'environnement ou acheminés dans un réseau d'égouts municipal.</t>
  </si>
  <si>
    <t>n/a = élément non pertinent ou non applicable (voir colonne K)
0 = élément non mis en œuvre 
1 = élément partiellement mis en œuvre mais la conformité totale à l'engagement n'est pas encore atteinte (voir colonne K) 
2 = Conformité à l'engagement, c'est-à-dire que la conception et la construction des toilettes/urinoirs sous le contrôle direct de l'entreprise garantissent un éclairage adéquat pour des raisons de sécurité (200 lumens par mètre carré - lux) et les portes sont verrouillables.</t>
  </si>
  <si>
    <t>A. Des dispositions sont en place pour nettoyer au moins une fois par jour toutes les installations sanitaires sous le contrôle direct de l'entreprise.</t>
  </si>
  <si>
    <t>B. Le nettoyage comprend la désinfection de toutes les installations sanitaires sous le contrôle direct de l'entreprise et est effectué au moins une fois par semaine.</t>
  </si>
  <si>
    <t>C. Des dispositions appropriées sont prises pour l'inspection, l'entretien et la réparation des installations sanitaires sous le contrôle direct de l'entreprise, au moins une fois par mois, avec un entretien et des réparations plus fréquents si des problèmes sont signalés par les employés.</t>
  </si>
  <si>
    <t>D. Un système est en place pour que les travailleurs puissent signaler les problèmes de propreté et/ou d'entretien des toilettes.</t>
  </si>
  <si>
    <t xml:space="preserve">A. Des dispositions appropriées sont prévues dans les toilettes pour femmes afin que les produits hygiéniques puissent être jetés en toute sécurité dans des conteneurs à déchets correctement recouverts de plastique, de papier ciré ou d'autres sacs appropriés.
</t>
  </si>
  <si>
    <t>B. Les produits sanitaires sont disponibles sur le lieu de travail dans des distributeurs automatiques ou gratuitement.</t>
  </si>
  <si>
    <t>n/a = élément non pertinent ou non applicable (voir colonne K)
0 = élément non mis en œuvre 
1 = élément partiellement mis en œuvre mais la conformité à l'engagement n'est pas encore totale (voir colonne K)
2 = Conformité à l'engagement, c'est-à-dire que des dispositions appropriées sont prévues sur le lieu de travail pour l'élimination sûre des déchets médicaux (par exemple : élimination du sang, de l'urine et d'autres sécrétions corporelles dans des sacs spéciaux ; élimination des scalpels, des objets tranchants, des aiguilles et du verre de laboratoire cassé dans des conteneurs pour objets tranchants spécialement conçus à cet effet et étiquetés avec des étiquettes de mise en garde contre les déchets médicaux).</t>
  </si>
  <si>
    <t xml:space="preserve">n/a = élément non pertinent ou non applicable (voir colonne K)
0 = élément non mis en œuvre 
1 = élément partiellement mis en œuvre mais la conformité à l'engagement n'est pas encore totale (voir colonne K) 
2 = Conformité à l'engagement, c'est-à-dire que si le lieu de travail fournit des services de garde d'enfants, de la nourriture dans les cantines/cuisines ou des soins de santé (dans les cliniques), ces installations disposent également d'installations sanitaires adéquates, améliorées et pratiques, comme indiqué dans le document WS3.1. </t>
  </si>
  <si>
    <t>A. Du savon est disponible dans les installations de lavage des mains</t>
  </si>
  <si>
    <t>B. Un mécanisme de séchage des mains et du visage est en place dans les installations de lavage des mains.</t>
  </si>
  <si>
    <t>C. De l'eau d'une qualité acceptable pour le lavage des mains (si de l'eau non potable est utilisée pour le lavage, cela est clairement indiqué au point d'utilisation) est disponible dans les installations de lavage des mains.</t>
  </si>
  <si>
    <t>A. Les moments critiques pour le lavage des mains sont affichés (les moments incluent : avant la préparation des aliments, le repas, et après l'utilisation des toilettes, le contact avec les fluides corporels et le contact avec tout contaminant potentiel).</t>
  </si>
  <si>
    <t>B.  Les techniques de lavage des mains sont affichées dans les installations de lavage des mains, notamment l'utilisation d'eau et de savon ou de cendres, le lavage des deux mains, le frottement des mains l'une contre l'autre au moins trois fois, et le séchage des mains de manière hygiénique - par séchage à l'air libre ou à l'aide d'un chiffon/papier propre.</t>
  </si>
  <si>
    <t>C. Des informations sont fournies sur la manière dont les travailleurs exposés à des substances dangereuses doivent se nettoyer après l'exposition.</t>
  </si>
  <si>
    <t xml:space="preserve">A. Une douche est prévue pour 10 employés de chaque sexe devant se doucher au cours d'un même poste, </t>
  </si>
  <si>
    <t xml:space="preserve">B. Du savon corporel ou d'autres agents nettoyants appropriés sont fournis, </t>
  </si>
  <si>
    <t>C. Les douches ont de l'eau chaude et de l'eau froide alimentant une ligne d'évacuation commune,</t>
  </si>
  <si>
    <t>D. Les employés qui utilisent les douches reçoivent des serviettes individuelles propres.</t>
  </si>
  <si>
    <t>A. Formation à l'hygiène dispensée à tous les nouveaux employés ;</t>
  </si>
  <si>
    <t xml:space="preserve">B. Cours de recyclage annuel pour tous les travailleurs, avec une attention particulière pour les employés et les autres personnels impliqués dans la préparation des aliments). </t>
  </si>
  <si>
    <t xml:space="preserve">A. Un équipement de protection individuelle approprié, tel que des gants et des chaussures antidérapantes à semelle en caoutchouc, est fourni à toutes les personnes qui participent au nettoyage et à l'entretien des toilettes et des installations connexes sous le contrôle direct de l'entreprise ; </t>
  </si>
  <si>
    <t>B. Les travailleurs chargés du nettoyage et de l'entretien des installations portent un équipement de protection individuelle et celui-ci est porté en permanence lors du nettoyage des urinoirs, des cuvettes de toilettes, des douches, des lavabos, des miroirs et des autres installations connexes.</t>
  </si>
  <si>
    <t>C. Des méthodes de gestion des équipements de protection individuelle usagés sont en place sur le lieu de travail afin d'éviter l'exposition des familles des travailleurs/de la communauté.</t>
  </si>
  <si>
    <t xml:space="preserve">. Les agents de nettoyage sont formés aux techniques/normes de nettoyage appropriées et à l'utilisation adéquate de tout le matériel de nettoyage des installations WASH ; et </t>
  </si>
  <si>
    <t>B. Les employeurs veillent à ce que les travailleurs et les sous-traitants concernés suivent les instructions spécifiques associées à chaque produit de nettoyage des installations WASH.</t>
  </si>
  <si>
    <t>A. Le matériel de nettoyage WASH est entreposé dans des conditions appropriées qui répondent aux directives figurant sur l'emballage des fournitures de nettoyage</t>
  </si>
  <si>
    <t>B. Le matériel de nettoyage WASH est stocké dans des lieux dédiés à cet effet (opérations propres)</t>
  </si>
  <si>
    <t xml:space="preserve">C. Les installations disposent d'une unité de stockage dédiée aux produits de nettoyage WASH en dehors des zones communes. </t>
  </si>
  <si>
    <t>n/a = élément non pertinent ou non applicable (voir colonne K)
0 = élément non mis en œuvre 
1 = élément partiellement mis en œuvre mais la conformité à l'engagement n'est pas encore totale (voir colonne K)
2 = Conformité à l'engagement, c'est-à-dire que la surveillance et le signalement des maladies liées à l'eau, à l'hygiène et à l'assainissement au sein de la main-d'œuvre sont mis en œuvre lorsque les lieux de travail sont sous le contrôle direct de l'entreprise, et en collaboration avec les organismes de santé publique locaux et nationaux.
(Cet indicateur est particulièrement important pour ceux qui manipulent des aliments et des boissons ou pour les travailleurs du personnel médical).</t>
  </si>
  <si>
    <t>La politique porte sur l'eau</t>
  </si>
  <si>
    <t>La politique porte sur l'hygiène</t>
  </si>
  <si>
    <t>La politique porte sur les sanitaires</t>
  </si>
  <si>
    <t>Promotion de la mise en œuvre/du suivi des politiques par les fournisseurs d'eau</t>
  </si>
  <si>
    <t>Promotion de la mise en œuvre et du suivi des politiques sanitaires par les fournisseurs.</t>
  </si>
  <si>
    <t>Promotion de la mise en œuvre/du suivi de la politique d'hygiène par les fournisseurs</t>
  </si>
  <si>
    <t xml:space="preserve">A. Niveau 1 - Données secondaires. L'entreprise a connaissance de l'accès à l'eau, à l'assainissement et à l'hygiène des travailleurs sur leur lieu de travail et/ou des communautés environnantes dans lesquelles ils vivent, grâce à des données secondaires datant de moins de deux ans. </t>
  </si>
  <si>
    <t>B. Niveau 2 - données provenant du gouvernement ou d'organisations. L'entreprise a visité et recueilli des informations directement auprès d'une source locale (par exemple, un gouvernement, une ONG, autre) sur l'accès de ses travailleurs ou du lieu de travail des communautés environnantes</t>
  </si>
  <si>
    <t>C. Niveau 3 - données primaires. L'entreprise a mené une enquête auprès des ménages des travailleurs et/ou de la communauté locale sur le lieu de travail pour évaluer l'accès des travailleurs à WASH et les pratiques actuelles, par exemple en utilisant le guide des indicateurs WASH4Work (lien), les questions de base sur l'eau, l'assainissement et l'hygiène pour les enquêtes sur les ménages (JMP, 2018) ou toute autre ressource similaire).</t>
  </si>
  <si>
    <t>A. L'entreprise a élaboré un plan d'action pour résoudre les problèmes identifiés dans son évaluation des conditions d'hygiène et de sécurité des travailleurs et/ou de la communauté environnante.</t>
  </si>
  <si>
    <t>B. L'entreprise met en œuvre son plan d'action communautaire WASH</t>
  </si>
  <si>
    <t xml:space="preserve">C. L'entreprise a mis en place un système de suivi de ses efforts de mise en œuvre du programme WASH. </t>
  </si>
  <si>
    <t xml:space="preserve">A. L'entreprise a réalisé une évaluation de l'impact de ses pratiques WASH sur l'environnement local.  </t>
  </si>
  <si>
    <t xml:space="preserve">B. L'entreprise a établi un plan pour traiter les risques identifiés afin de réduire l'impact de ses pratiques WASH sur l'environnement dans la communauté environnante.  </t>
  </si>
  <si>
    <t>C. L'entreprise a mis en place un système pour surveiller ces efforts de mise en œuvre connexes.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</si>
</sst>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1"/>
      <color rgb="FF000000"/>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b/>
      <vertAlign val="superscript"/>
      <sz val="8"/>
      <color theme="0"/>
      <name val="Arial"/>
      <family val="2"/>
    </font>
    <font>
      <b/>
      <sz val="14"/>
      <name val="Arial"/>
      <family val="2"/>
    </font>
    <font>
      <u/>
      <sz val="11"/>
      <color theme="10"/>
      <name val="Calibri"/>
      <family val="2"/>
      <scheme val="minor"/>
    </font>
    <font>
      <u/>
      <sz val="10"/>
      <color indexed="12"/>
      <name val="Arial"/>
      <family val="2"/>
    </font>
    <font>
      <b/>
      <sz val="10"/>
      <color rgb="FF002060"/>
      <name val="Arial"/>
      <family val="2"/>
    </font>
    <font>
      <i/>
      <sz val="11"/>
      <name val="Arial"/>
      <family val="2"/>
    </font>
    <font>
      <u/>
      <sz val="10"/>
      <color theme="1"/>
      <name val="Arial"/>
      <family val="2"/>
    </font>
    <font>
      <u/>
      <sz val="11"/>
      <color theme="1"/>
      <name val="Calibri"/>
      <family val="2"/>
      <scheme val="minor"/>
    </font>
    <font>
      <b/>
      <sz val="10"/>
      <color rgb="FFC00000"/>
      <name val="Arial"/>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37609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s>
  <borders count="58">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style="thin">
        <color theme="0"/>
      </left>
      <right style="thin">
        <color theme="0"/>
      </right>
      <top style="thin">
        <color theme="0"/>
      </top>
      <bottom style="thin">
        <color theme="0"/>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4" fillId="0" borderId="0" applyNumberFormat="0" applyFill="0" applyBorder="0" applyAlignment="0" applyProtection="0"/>
    <xf numFmtId="0" fontId="2" fillId="0" borderId="0"/>
    <xf numFmtId="0" fontId="25" fillId="0" borderId="0" applyNumberFormat="0" applyFill="0" applyBorder="0" applyAlignment="0" applyProtection="0">
      <alignment vertical="top"/>
      <protection locked="0"/>
    </xf>
  </cellStyleXfs>
  <cellXfs count="323">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16" fillId="5" borderId="0" xfId="2" applyFont="1" applyFill="1" applyAlignment="1" applyProtection="1">
      <alignment horizontal="center" vertical="center" wrapText="1" readingOrder="1"/>
      <protection locked="0"/>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0" fontId="10" fillId="0" borderId="0" xfId="2" applyFont="1" applyBorder="1" applyAlignment="1" applyProtection="1">
      <alignment horizontal="left" vertical="center" wrapText="1" indent="3" readingOrder="1"/>
      <protection locked="0"/>
    </xf>
    <xf numFmtId="164" fontId="8" fillId="0" borderId="0" xfId="2" applyNumberFormat="1" applyFont="1" applyBorder="1" applyAlignment="1">
      <alignment horizontal="center" vertical="center" wrapText="1" readingOrder="1"/>
    </xf>
    <xf numFmtId="0" fontId="8" fillId="0" borderId="0" xfId="2" applyFont="1" applyBorder="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4"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Fill="1" applyProtection="1">
      <protection locked="0"/>
    </xf>
    <xf numFmtId="0" fontId="0" fillId="0" borderId="0" xfId="0" applyFill="1" applyProtection="1">
      <protection locked="0"/>
    </xf>
    <xf numFmtId="0" fontId="2" fillId="0" borderId="11" xfId="2" applyFont="1" applyFill="1" applyBorder="1" applyAlignment="1" applyProtection="1">
      <alignment vertical="top" wrapText="1" readingOrder="1"/>
      <protection locked="0"/>
    </xf>
    <xf numFmtId="0" fontId="2" fillId="0" borderId="11" xfId="2" applyFont="1" applyBorder="1" applyAlignment="1" applyProtection="1">
      <alignment vertical="top" wrapText="1" readingOrder="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Fill="1" applyBorder="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3" fillId="5" borderId="5" xfId="1" applyFont="1" applyFill="1" applyBorder="1" applyAlignment="1" applyProtection="1">
      <alignment wrapText="1"/>
      <protection locked="0"/>
    </xf>
    <xf numFmtId="0" fontId="17" fillId="5" borderId="0" xfId="1" applyFont="1" applyFill="1" applyProtection="1">
      <protection locked="0"/>
    </xf>
    <xf numFmtId="0" fontId="10"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20" fillId="0" borderId="8" xfId="3" applyFont="1" applyBorder="1" applyAlignment="1" applyProtection="1">
      <alignment vertical="center"/>
      <protection locked="0"/>
    </xf>
    <xf numFmtId="0" fontId="20" fillId="0" borderId="8" xfId="3" applyFont="1" applyBorder="1" applyAlignment="1" applyProtection="1">
      <alignment vertical="center" wrapText="1"/>
      <protection locked="0"/>
    </xf>
    <xf numFmtId="0" fontId="20" fillId="0" borderId="8" xfId="0" applyFont="1" applyBorder="1" applyProtection="1">
      <protection locked="0"/>
    </xf>
    <xf numFmtId="0" fontId="20" fillId="0" borderId="0" xfId="0" applyFont="1" applyProtection="1">
      <protection locked="0"/>
    </xf>
    <xf numFmtId="0" fontId="0" fillId="11" borderId="0" xfId="0" applyFill="1"/>
    <xf numFmtId="0" fontId="21" fillId="11" borderId="0" xfId="0" applyFont="1" applyFill="1"/>
    <xf numFmtId="0" fontId="2" fillId="0" borderId="0" xfId="1"/>
    <xf numFmtId="0" fontId="2" fillId="0" borderId="0" xfId="6"/>
    <xf numFmtId="0" fontId="5" fillId="12" borderId="17" xfId="1" applyFont="1" applyFill="1" applyBorder="1" applyAlignment="1">
      <alignment horizontal="left" vertical="center" indent="1"/>
    </xf>
    <xf numFmtId="0" fontId="2" fillId="0" borderId="0" xfId="1" applyAlignment="1">
      <alignment vertical="center"/>
    </xf>
    <xf numFmtId="0" fontId="2" fillId="0" borderId="11" xfId="1" applyBorder="1" applyAlignment="1">
      <alignment vertical="center"/>
    </xf>
    <xf numFmtId="0" fontId="20" fillId="0" borderId="11" xfId="7" applyFont="1" applyFill="1" applyBorder="1" applyAlignment="1" applyProtection="1">
      <alignment vertical="center"/>
    </xf>
    <xf numFmtId="0" fontId="24" fillId="0" borderId="0" xfId="5"/>
    <xf numFmtId="0" fontId="2" fillId="0" borderId="1" xfId="1" applyFont="1" applyBorder="1" applyProtection="1">
      <protection locked="0"/>
    </xf>
    <xf numFmtId="0" fontId="2" fillId="0" borderId="0" xfId="1" applyFont="1" applyProtection="1">
      <protection locked="0"/>
    </xf>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2" fillId="6" borderId="0" xfId="3" applyFont="1" applyFill="1" applyAlignment="1" applyProtection="1">
      <alignment vertical="center"/>
      <protection locked="0"/>
    </xf>
    <xf numFmtId="0" fontId="2" fillId="0" borderId="0" xfId="3" applyFont="1" applyAlignment="1" applyProtection="1">
      <alignment vertical="center"/>
      <protection locked="0"/>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19" fillId="0" borderId="0" xfId="1" applyFont="1" applyProtection="1">
      <protection locked="0"/>
    </xf>
    <xf numFmtId="0" fontId="20"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20" fillId="5" borderId="19" xfId="2" applyFont="1" applyFill="1" applyBorder="1" applyAlignment="1" applyProtection="1">
      <alignment horizontal="center" vertical="center" wrapText="1" readingOrder="1"/>
      <protection locked="0"/>
    </xf>
    <xf numFmtId="0" fontId="8" fillId="0" borderId="11" xfId="0" applyFont="1" applyBorder="1" applyAlignment="1">
      <alignment horizontal="left" vertical="top" wrapText="1"/>
    </xf>
    <xf numFmtId="0" fontId="2" fillId="5" borderId="19" xfId="2" applyFont="1" applyFill="1" applyBorder="1" applyAlignment="1" applyProtection="1">
      <alignment horizontal="center" vertical="center" wrapText="1" readingOrder="1"/>
      <protection locked="0"/>
    </xf>
    <xf numFmtId="0" fontId="2" fillId="0" borderId="20" xfId="5" quotePrefix="1" applyFont="1" applyFill="1" applyBorder="1" applyAlignment="1">
      <alignment horizontal="center" vertical="center"/>
    </xf>
    <xf numFmtId="0" fontId="10" fillId="0" borderId="0" xfId="1" applyFont="1" applyBorder="1" applyAlignment="1" applyProtection="1">
      <alignment vertical="center"/>
      <protection locked="0"/>
    </xf>
    <xf numFmtId="164" fontId="2" fillId="0" borderId="0" xfId="1" applyNumberFormat="1" applyBorder="1" applyAlignment="1">
      <alignment horizontal="center" vertical="center"/>
    </xf>
    <xf numFmtId="9" fontId="2" fillId="0" borderId="0" xfId="4" applyFont="1" applyBorder="1" applyAlignment="1" applyProtection="1">
      <alignment horizontal="center" vertical="center"/>
    </xf>
    <xf numFmtId="0" fontId="2" fillId="0" borderId="0" xfId="1" applyBorder="1" applyAlignment="1" applyProtection="1">
      <alignment vertical="center"/>
      <protection locked="0"/>
    </xf>
    <xf numFmtId="0" fontId="20" fillId="5" borderId="5" xfId="2" applyFont="1" applyFill="1" applyBorder="1" applyAlignment="1" applyProtection="1">
      <alignment horizontal="center" vertical="center" wrapText="1" readingOrder="1"/>
      <protection locked="0"/>
    </xf>
    <xf numFmtId="0" fontId="2" fillId="9" borderId="31" xfId="2" applyFont="1" applyFill="1" applyBorder="1" applyAlignment="1" applyProtection="1">
      <alignment vertical="top" wrapText="1" readingOrder="1"/>
      <protection locked="0"/>
    </xf>
    <xf numFmtId="164" fontId="8" fillId="13" borderId="6" xfId="2" applyNumberFormat="1" applyFont="1" applyFill="1" applyBorder="1" applyAlignment="1" applyProtection="1">
      <alignment horizontal="center" vertical="center" wrapText="1" readingOrder="1"/>
      <protection locked="0"/>
    </xf>
    <xf numFmtId="164" fontId="2" fillId="13" borderId="6" xfId="2" applyNumberFormat="1" applyFont="1" applyFill="1" applyBorder="1" applyAlignment="1" applyProtection="1">
      <alignment horizontal="center" vertical="center" wrapText="1" readingOrder="1"/>
      <protection locked="0"/>
    </xf>
    <xf numFmtId="164" fontId="8" fillId="13" borderId="0" xfId="2" applyNumberFormat="1" applyFont="1" applyFill="1" applyBorder="1" applyAlignment="1" applyProtection="1">
      <alignment horizontal="center" vertical="center" wrapText="1" readingOrder="1"/>
      <protection locked="0"/>
    </xf>
    <xf numFmtId="0" fontId="2" fillId="0" borderId="11" xfId="2" applyFont="1" applyFill="1" applyBorder="1" applyAlignment="1" applyProtection="1">
      <alignment vertical="top" wrapText="1" readingOrder="1"/>
      <protection locked="0"/>
    </xf>
    <xf numFmtId="0" fontId="1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8" fillId="13" borderId="26" xfId="0" applyFont="1" applyFill="1" applyBorder="1" applyAlignment="1">
      <alignment horizontal="center" vertical="top" wrapText="1"/>
    </xf>
    <xf numFmtId="0" fontId="18" fillId="13" borderId="27" xfId="0" applyFont="1" applyFill="1" applyBorder="1" applyAlignment="1">
      <alignment horizontal="center" vertical="top" wrapText="1"/>
    </xf>
    <xf numFmtId="0" fontId="18" fillId="13" borderId="11" xfId="0" applyFont="1" applyFill="1" applyBorder="1" applyAlignment="1">
      <alignment horizontal="center" vertical="top" wrapText="1"/>
    </xf>
    <xf numFmtId="0" fontId="18" fillId="13" borderId="25"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38" xfId="0" applyFont="1" applyFill="1" applyBorder="1" applyAlignment="1">
      <alignment horizontal="center" vertical="top" wrapText="1"/>
    </xf>
    <xf numFmtId="0" fontId="18" fillId="13" borderId="38" xfId="0" applyFont="1" applyFill="1" applyBorder="1" applyAlignment="1">
      <alignment horizontal="center" vertical="center" wrapText="1"/>
    </xf>
    <xf numFmtId="0" fontId="8" fillId="0" borderId="39" xfId="0" applyFont="1" applyBorder="1" applyAlignment="1">
      <alignment horizontal="left" vertical="top" wrapText="1"/>
    </xf>
    <xf numFmtId="0" fontId="18" fillId="13" borderId="29" xfId="0" applyFont="1" applyFill="1" applyBorder="1" applyAlignment="1">
      <alignment horizontal="center" vertical="top" wrapText="1"/>
    </xf>
    <xf numFmtId="0" fontId="18" fillId="13" borderId="28" xfId="0" applyFont="1" applyFill="1" applyBorder="1" applyAlignment="1">
      <alignment horizontal="center" vertical="top" wrapText="1"/>
    </xf>
    <xf numFmtId="0" fontId="18" fillId="13" borderId="32" xfId="0" applyFont="1" applyFill="1" applyBorder="1" applyAlignment="1">
      <alignment horizontal="center" vertical="top" wrapText="1"/>
    </xf>
    <xf numFmtId="0" fontId="18" fillId="13" borderId="33" xfId="0" applyFont="1" applyFill="1" applyBorder="1" applyAlignment="1">
      <alignment horizontal="center" vertical="top" wrapText="1"/>
    </xf>
    <xf numFmtId="0" fontId="18" fillId="13" borderId="0" xfId="0" applyFont="1" applyFill="1" applyAlignment="1">
      <alignment horizontal="center" vertical="top" wrapText="1"/>
    </xf>
    <xf numFmtId="0" fontId="18" fillId="13" borderId="31" xfId="0" applyFont="1" applyFill="1" applyBorder="1" applyAlignment="1">
      <alignment horizontal="center" vertical="top" wrapText="1"/>
    </xf>
    <xf numFmtId="0" fontId="18" fillId="13" borderId="34" xfId="0" applyFont="1" applyFill="1" applyBorder="1" applyAlignment="1">
      <alignment horizontal="center" vertical="top" wrapText="1"/>
    </xf>
    <xf numFmtId="0" fontId="2" fillId="13" borderId="0" xfId="2" applyFont="1" applyFill="1" applyBorder="1" applyAlignment="1" applyProtection="1">
      <alignment horizontal="center" vertical="top" wrapText="1" readingOrder="1"/>
      <protection locked="0"/>
    </xf>
    <xf numFmtId="0" fontId="2" fillId="13" borderId="34" xfId="2" applyFont="1" applyFill="1" applyBorder="1" applyAlignment="1" applyProtection="1">
      <alignment horizontal="center" vertical="top" wrapText="1" readingOrder="1"/>
      <protection locked="0"/>
    </xf>
    <xf numFmtId="0" fontId="2" fillId="13" borderId="11" xfId="2" applyFont="1" applyFill="1" applyBorder="1" applyAlignment="1" applyProtection="1">
      <alignment horizontal="center" vertical="top" wrapText="1" readingOrder="1"/>
      <protection locked="0"/>
    </xf>
    <xf numFmtId="164" fontId="17" fillId="5" borderId="0" xfId="2" applyNumberFormat="1" applyFont="1" applyFill="1" applyAlignment="1" applyProtection="1">
      <alignment horizontal="center" vertical="center" wrapText="1" readingOrder="1"/>
    </xf>
    <xf numFmtId="164" fontId="27" fillId="5" borderId="0" xfId="2" applyNumberFormat="1" applyFont="1" applyFill="1" applyAlignment="1" applyProtection="1">
      <alignment horizontal="center" vertical="center" wrapText="1" readingOrder="1"/>
    </xf>
    <xf numFmtId="0" fontId="10" fillId="0" borderId="11" xfId="1" applyFont="1" applyBorder="1" applyAlignment="1" applyProtection="1">
      <alignment vertical="center"/>
    </xf>
    <xf numFmtId="0" fontId="10" fillId="0" borderId="0" xfId="1" applyFont="1" applyBorder="1" applyAlignment="1" applyProtection="1">
      <alignment vertical="center"/>
    </xf>
    <xf numFmtId="0" fontId="17" fillId="5" borderId="0" xfId="1" applyFont="1" applyFill="1" applyAlignment="1" applyProtection="1">
      <alignment horizontal="center"/>
    </xf>
    <xf numFmtId="0" fontId="23" fillId="5" borderId="5" xfId="1" applyFont="1" applyFill="1" applyBorder="1" applyAlignment="1" applyProtection="1">
      <alignment horizontal="center" vertical="center"/>
    </xf>
    <xf numFmtId="0" fontId="2" fillId="0" borderId="7" xfId="3" applyBorder="1" applyAlignment="1" applyProtection="1">
      <alignment horizontal="center" vertical="center"/>
    </xf>
    <xf numFmtId="0" fontId="20" fillId="0" borderId="8" xfId="3" applyFont="1" applyBorder="1" applyAlignment="1" applyProtection="1">
      <alignment horizontal="center" vertical="center"/>
    </xf>
    <xf numFmtId="0" fontId="20" fillId="0" borderId="8" xfId="3" applyFont="1" applyBorder="1" applyAlignment="1" applyProtection="1">
      <alignment vertical="center"/>
    </xf>
    <xf numFmtId="0" fontId="8" fillId="14" borderId="37" xfId="0" applyFont="1" applyFill="1" applyBorder="1" applyAlignment="1">
      <alignment horizontal="left" vertical="top" wrapText="1"/>
    </xf>
    <xf numFmtId="0" fontId="8" fillId="14" borderId="27" xfId="0" applyFont="1" applyFill="1" applyBorder="1" applyAlignment="1">
      <alignment horizontal="center" vertical="top" wrapText="1"/>
    </xf>
    <xf numFmtId="0" fontId="2" fillId="14" borderId="11" xfId="2" applyFont="1" applyFill="1" applyBorder="1" applyAlignment="1" applyProtection="1">
      <alignment vertical="top" wrapText="1" readingOrder="1"/>
      <protection locked="0"/>
    </xf>
    <xf numFmtId="0" fontId="18" fillId="14" borderId="27" xfId="0" applyFont="1" applyFill="1" applyBorder="1" applyAlignment="1">
      <alignment horizontal="center" vertical="center" wrapText="1"/>
    </xf>
    <xf numFmtId="0" fontId="8" fillId="14" borderId="0" xfId="0" applyFont="1" applyFill="1" applyBorder="1" applyAlignment="1">
      <alignment horizontal="left" vertical="top" wrapText="1"/>
    </xf>
    <xf numFmtId="0" fontId="18" fillId="14" borderId="40" xfId="0" applyFont="1" applyFill="1" applyBorder="1" applyAlignment="1">
      <alignment horizontal="center" vertical="center" wrapText="1"/>
    </xf>
    <xf numFmtId="0" fontId="2" fillId="14" borderId="0" xfId="2" applyFont="1" applyFill="1" applyBorder="1" applyAlignment="1" applyProtection="1">
      <alignment vertical="top" wrapText="1" readingOrder="1"/>
      <protection locked="0"/>
    </xf>
    <xf numFmtId="0" fontId="18" fillId="14" borderId="41" xfId="0" applyFont="1" applyFill="1" applyBorder="1" applyAlignment="1">
      <alignment horizontal="center" vertical="center" wrapText="1"/>
    </xf>
    <xf numFmtId="0" fontId="5" fillId="7" borderId="0" xfId="2" applyFont="1" applyFill="1" applyBorder="1" applyAlignment="1" applyProtection="1">
      <alignment horizontal="center" vertical="center" readingOrder="1"/>
      <protection locked="0"/>
    </xf>
    <xf numFmtId="0" fontId="5" fillId="7" borderId="0" xfId="2" applyFont="1" applyFill="1" applyBorder="1" applyAlignment="1" applyProtection="1">
      <alignment horizontal="left" vertical="center" readingOrder="1"/>
      <protection locked="0"/>
    </xf>
    <xf numFmtId="0" fontId="2" fillId="0" borderId="0" xfId="3" applyBorder="1" applyAlignment="1" applyProtection="1">
      <alignment horizontal="center" vertical="center"/>
      <protection locked="0"/>
    </xf>
    <xf numFmtId="0" fontId="2" fillId="0" borderId="0" xfId="3" applyFont="1" applyBorder="1" applyAlignment="1" applyProtection="1">
      <alignment vertical="center"/>
      <protection locked="0"/>
    </xf>
    <xf numFmtId="0" fontId="2" fillId="0" borderId="0" xfId="3" applyBorder="1" applyAlignment="1" applyProtection="1">
      <alignment vertical="center"/>
      <protection locked="0"/>
    </xf>
    <xf numFmtId="0" fontId="2" fillId="0" borderId="0" xfId="3" applyBorder="1" applyAlignment="1" applyProtection="1">
      <alignment horizontal="left" vertical="center"/>
      <protection locked="0"/>
    </xf>
    <xf numFmtId="0" fontId="7" fillId="0" borderId="0" xfId="3" applyFont="1" applyBorder="1" applyAlignment="1" applyProtection="1">
      <alignment vertical="center" wrapText="1"/>
      <protection locked="0"/>
    </xf>
    <xf numFmtId="0" fontId="2" fillId="0" borderId="0" xfId="1" applyBorder="1" applyProtection="1">
      <protection locked="0"/>
    </xf>
    <xf numFmtId="0" fontId="2" fillId="0" borderId="42" xfId="3" applyBorder="1" applyAlignment="1" applyProtection="1">
      <alignment horizontal="center" vertical="center"/>
      <protection locked="0"/>
    </xf>
    <xf numFmtId="0" fontId="2" fillId="0" borderId="37" xfId="3" applyBorder="1" applyAlignment="1" applyProtection="1">
      <alignment horizontal="center" vertical="center"/>
      <protection locked="0"/>
    </xf>
    <xf numFmtId="0" fontId="2" fillId="0" borderId="37" xfId="3" applyFont="1" applyBorder="1" applyAlignment="1" applyProtection="1">
      <alignment vertical="center"/>
      <protection locked="0"/>
    </xf>
    <xf numFmtId="0" fontId="2" fillId="0" borderId="37" xfId="3" applyBorder="1" applyAlignment="1" applyProtection="1">
      <alignment vertical="center"/>
      <protection locked="0"/>
    </xf>
    <xf numFmtId="0" fontId="2" fillId="0" borderId="43" xfId="3" applyBorder="1" applyAlignment="1" applyProtection="1">
      <alignment vertical="center"/>
      <protection locked="0"/>
    </xf>
    <xf numFmtId="0" fontId="2" fillId="0" borderId="44" xfId="3" applyBorder="1" applyAlignment="1" applyProtection="1">
      <alignment horizontal="center" vertical="center"/>
      <protection locked="0"/>
    </xf>
    <xf numFmtId="0" fontId="2" fillId="0" borderId="45" xfId="3" applyBorder="1" applyAlignment="1" applyProtection="1">
      <alignment vertical="center"/>
      <protection locked="0"/>
    </xf>
    <xf numFmtId="0" fontId="2" fillId="0" borderId="46" xfId="3" applyBorder="1" applyAlignment="1" applyProtection="1">
      <alignment horizontal="center" vertical="center"/>
      <protection locked="0"/>
    </xf>
    <xf numFmtId="0" fontId="2" fillId="0" borderId="39" xfId="3" applyBorder="1" applyAlignment="1" applyProtection="1">
      <alignment horizontal="center" vertical="center"/>
      <protection locked="0"/>
    </xf>
    <xf numFmtId="0" fontId="2" fillId="0" borderId="39" xfId="3" applyFont="1" applyBorder="1" applyAlignment="1" applyProtection="1">
      <alignment vertical="center"/>
      <protection locked="0"/>
    </xf>
    <xf numFmtId="0" fontId="2" fillId="0" borderId="39" xfId="3" applyBorder="1" applyAlignment="1" applyProtection="1">
      <alignment vertical="center"/>
      <protection locked="0"/>
    </xf>
    <xf numFmtId="0" fontId="2" fillId="0" borderId="47" xfId="3" applyBorder="1" applyAlignment="1" applyProtection="1">
      <alignment vertical="center"/>
      <protection locked="0"/>
    </xf>
    <xf numFmtId="0" fontId="2" fillId="0" borderId="42" xfId="3" applyBorder="1" applyAlignment="1" applyProtection="1">
      <alignment horizontal="left" vertical="center"/>
      <protection locked="0"/>
    </xf>
    <xf numFmtId="0" fontId="7" fillId="0" borderId="37" xfId="3" applyFont="1" applyBorder="1" applyAlignment="1" applyProtection="1">
      <alignment vertical="center" wrapText="1"/>
      <protection locked="0"/>
    </xf>
    <xf numFmtId="0" fontId="2" fillId="0" borderId="37" xfId="1" applyBorder="1" applyProtection="1">
      <protection locked="0"/>
    </xf>
    <xf numFmtId="0" fontId="2" fillId="0" borderId="37" xfId="3" applyBorder="1" applyAlignment="1" applyProtection="1">
      <alignment horizontal="left" vertical="center"/>
      <protection locked="0"/>
    </xf>
    <xf numFmtId="0" fontId="2" fillId="0" borderId="44" xfId="3" applyBorder="1" applyAlignment="1" applyProtection="1">
      <alignment horizontal="left" vertical="center"/>
      <protection locked="0"/>
    </xf>
    <xf numFmtId="0" fontId="2" fillId="0" borderId="46" xfId="3" applyBorder="1" applyAlignment="1" applyProtection="1">
      <alignment horizontal="left" vertical="center"/>
      <protection locked="0"/>
    </xf>
    <xf numFmtId="0" fontId="2" fillId="0" borderId="39" xfId="3" applyBorder="1" applyAlignment="1" applyProtection="1">
      <alignment vertical="center" wrapText="1"/>
      <protection locked="0"/>
    </xf>
    <xf numFmtId="0" fontId="2" fillId="0" borderId="39" xfId="1" applyBorder="1" applyProtection="1">
      <protection locked="0"/>
    </xf>
    <xf numFmtId="0" fontId="2" fillId="0" borderId="39" xfId="3" applyBorder="1" applyAlignment="1" applyProtection="1">
      <alignment horizontal="left" vertical="center"/>
      <protection locked="0"/>
    </xf>
    <xf numFmtId="0" fontId="20" fillId="0" borderId="48" xfId="0" applyFont="1" applyBorder="1" applyProtection="1">
      <protection locked="0"/>
    </xf>
    <xf numFmtId="0" fontId="20" fillId="0" borderId="0" xfId="0" applyFont="1" applyBorder="1" applyProtection="1">
      <protection locked="0"/>
    </xf>
    <xf numFmtId="0" fontId="20" fillId="0" borderId="49" xfId="0" applyFont="1" applyBorder="1" applyProtection="1">
      <protection locked="0"/>
    </xf>
    <xf numFmtId="0" fontId="0" fillId="0" borderId="50" xfId="0" applyBorder="1" applyProtection="1">
      <protection locked="0"/>
    </xf>
    <xf numFmtId="0" fontId="0" fillId="0" borderId="0" xfId="0" applyBorder="1" applyProtection="1">
      <protection locked="0"/>
    </xf>
    <xf numFmtId="0" fontId="20" fillId="0" borderId="33" xfId="0" applyFont="1" applyBorder="1" applyProtection="1">
      <protection locked="0"/>
    </xf>
    <xf numFmtId="0" fontId="0" fillId="0" borderId="34" xfId="0" applyBorder="1" applyProtection="1">
      <protection locked="0"/>
    </xf>
    <xf numFmtId="0" fontId="0" fillId="0" borderId="33" xfId="0" applyBorder="1" applyProtection="1">
      <protection locked="0"/>
    </xf>
    <xf numFmtId="0" fontId="29" fillId="0" borderId="34" xfId="0" applyFont="1" applyBorder="1" applyProtection="1">
      <protection locked="0"/>
    </xf>
    <xf numFmtId="0" fontId="28" fillId="0" borderId="34" xfId="0" applyFont="1" applyBorder="1" applyProtection="1">
      <protection locked="0"/>
    </xf>
    <xf numFmtId="0" fontId="20" fillId="0" borderId="52" xfId="0" applyFont="1" applyBorder="1" applyProtection="1">
      <protection locked="0"/>
    </xf>
    <xf numFmtId="0" fontId="28" fillId="0" borderId="51" xfId="0" applyFont="1" applyBorder="1" applyProtection="1">
      <protection locked="0"/>
    </xf>
    <xf numFmtId="0" fontId="20" fillId="0" borderId="54" xfId="0" applyFont="1" applyBorder="1" applyProtection="1">
      <protection locked="0"/>
    </xf>
    <xf numFmtId="0" fontId="28" fillId="0" borderId="53" xfId="0" applyFont="1" applyBorder="1" applyProtection="1">
      <protection locked="0"/>
    </xf>
    <xf numFmtId="0" fontId="29" fillId="0" borderId="25" xfId="0" applyFont="1" applyBorder="1" applyProtection="1">
      <protection locked="0"/>
    </xf>
    <xf numFmtId="0" fontId="0" fillId="0" borderId="25" xfId="0" applyBorder="1" applyProtection="1">
      <protection locked="0"/>
    </xf>
    <xf numFmtId="0" fontId="20" fillId="0" borderId="34" xfId="0" applyFont="1" applyBorder="1" applyProtection="1">
      <protection locked="0"/>
    </xf>
    <xf numFmtId="0" fontId="0" fillId="0" borderId="30" xfId="0" applyBorder="1" applyProtection="1">
      <protection locked="0"/>
    </xf>
    <xf numFmtId="0" fontId="0" fillId="0" borderId="22" xfId="0" applyBorder="1" applyProtection="1">
      <protection locked="0"/>
    </xf>
    <xf numFmtId="0" fontId="2" fillId="13" borderId="33" xfId="2" applyFont="1" applyFill="1" applyBorder="1" applyAlignment="1" applyProtection="1">
      <alignment horizontal="center" vertical="top" wrapText="1" readingOrder="1"/>
      <protection locked="0"/>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55" xfId="0" applyFont="1" applyBorder="1" applyAlignment="1">
      <alignment horizontal="left" vertical="top" wrapText="1"/>
    </xf>
    <xf numFmtId="0" fontId="2" fillId="0" borderId="32" xfId="2" applyFont="1" applyBorder="1" applyAlignment="1" applyProtection="1">
      <alignment vertical="top" wrapText="1" readingOrder="1"/>
      <protection locked="0"/>
    </xf>
    <xf numFmtId="0" fontId="2" fillId="0" borderId="34" xfId="2" applyFont="1" applyBorder="1" applyAlignment="1" applyProtection="1">
      <alignment vertical="top" wrapText="1" readingOrder="1"/>
      <protection locked="0"/>
    </xf>
    <xf numFmtId="0" fontId="8" fillId="0" borderId="34" xfId="0" applyFont="1" applyBorder="1" applyAlignment="1">
      <alignment vertical="top" wrapText="1"/>
    </xf>
    <xf numFmtId="0" fontId="8" fillId="0" borderId="34" xfId="0" applyFont="1" applyBorder="1" applyAlignment="1">
      <alignment vertical="top"/>
    </xf>
    <xf numFmtId="0" fontId="8" fillId="0" borderId="56" xfId="0" applyFont="1" applyBorder="1" applyAlignment="1">
      <alignment horizontal="left" vertical="top" wrapText="1"/>
    </xf>
    <xf numFmtId="0" fontId="2" fillId="0" borderId="34" xfId="0" applyFont="1" applyBorder="1" applyAlignment="1">
      <alignment horizontal="left" vertical="top" wrapText="1"/>
    </xf>
    <xf numFmtId="0" fontId="2" fillId="0" borderId="55" xfId="2" applyFont="1" applyBorder="1" applyAlignment="1" applyProtection="1">
      <alignment vertical="top" wrapText="1" readingOrder="1"/>
      <protection locked="0"/>
    </xf>
    <xf numFmtId="0" fontId="11" fillId="0" borderId="32" xfId="2" applyFont="1" applyBorder="1" applyAlignment="1" applyProtection="1">
      <alignment vertical="top" wrapText="1" readingOrder="1"/>
      <protection locked="0"/>
    </xf>
    <xf numFmtId="0" fontId="11" fillId="0" borderId="34" xfId="2" applyFont="1" applyBorder="1" applyAlignment="1" applyProtection="1">
      <alignment vertical="top" wrapText="1" readingOrder="1"/>
      <protection locked="0"/>
    </xf>
    <xf numFmtId="164" fontId="30" fillId="0" borderId="5" xfId="2" applyNumberFormat="1" applyFont="1" applyFill="1" applyBorder="1" applyAlignment="1">
      <alignment horizontal="center" vertical="center" wrapText="1" readingOrder="1"/>
    </xf>
    <xf numFmtId="164" fontId="30" fillId="5" borderId="5" xfId="2" applyNumberFormat="1" applyFont="1" applyFill="1" applyBorder="1" applyAlignment="1">
      <alignment horizontal="center" vertical="center" wrapText="1" readingOrder="1"/>
    </xf>
    <xf numFmtId="0" fontId="2" fillId="0" borderId="57" xfId="2" applyFont="1" applyFill="1" applyBorder="1" applyAlignment="1" applyProtection="1">
      <alignment vertical="top" wrapText="1" readingOrder="1"/>
      <protection locked="0"/>
    </xf>
    <xf numFmtId="0" fontId="18" fillId="13" borderId="29" xfId="0" applyFont="1" applyFill="1" applyBorder="1" applyAlignment="1">
      <alignment horizontal="center" vertical="center" wrapText="1"/>
    </xf>
    <xf numFmtId="0" fontId="20" fillId="5" borderId="19" xfId="2" applyFont="1" applyFill="1" applyBorder="1" applyAlignment="1" applyProtection="1">
      <alignment horizontal="center" wrapText="1" readingOrder="1"/>
      <protection locked="0"/>
    </xf>
    <xf numFmtId="164" fontId="30" fillId="5" borderId="12" xfId="2" applyNumberFormat="1" applyFont="1" applyFill="1" applyBorder="1" applyAlignment="1">
      <alignment horizontal="center" vertical="center" wrapText="1" readingOrder="1"/>
    </xf>
    <xf numFmtId="164" fontId="30" fillId="14" borderId="5" xfId="2" applyNumberFormat="1" applyFont="1" applyFill="1" applyBorder="1" applyAlignment="1" applyProtection="1">
      <alignment horizontal="center" vertical="center" wrapText="1" readingOrder="1"/>
    </xf>
    <xf numFmtId="164" fontId="30" fillId="8" borderId="5" xfId="2" applyNumberFormat="1" applyFont="1" applyFill="1" applyBorder="1" applyAlignment="1">
      <alignment horizontal="center" vertical="center" wrapText="1" readingOrder="1"/>
    </xf>
    <xf numFmtId="164" fontId="8" fillId="16" borderId="6" xfId="2" applyNumberFormat="1" applyFont="1" applyFill="1" applyBorder="1" applyAlignment="1" applyProtection="1">
      <alignment horizontal="center" vertical="center" wrapText="1" readingOrder="1"/>
      <protection locked="0"/>
    </xf>
    <xf numFmtId="0" fontId="20" fillId="0" borderId="34" xfId="0" applyFont="1" applyBorder="1" applyAlignment="1">
      <alignment vertical="top" wrapText="1"/>
    </xf>
    <xf numFmtId="0" fontId="14" fillId="5" borderId="5" xfId="2" applyFont="1" applyFill="1" applyBorder="1" applyAlignment="1" applyProtection="1">
      <alignment horizontal="center" vertical="center" wrapText="1" readingOrder="1"/>
      <protection locked="0"/>
    </xf>
    <xf numFmtId="0" fontId="26" fillId="0" borderId="6" xfId="2" applyFont="1" applyBorder="1" applyAlignment="1" applyProtection="1">
      <alignment horizontal="left" vertical="center" wrapText="1" indent="3" readingOrder="1"/>
      <protection locked="0"/>
    </xf>
    <xf numFmtId="0" fontId="8" fillId="0" borderId="10" xfId="2" applyFont="1" applyBorder="1" applyAlignment="1" applyProtection="1">
      <alignment horizontal="left" vertical="center" wrapText="1" readingOrder="1"/>
      <protection locked="0"/>
    </xf>
    <xf numFmtId="0" fontId="8" fillId="0" borderId="0" xfId="2" applyFont="1" applyBorder="1" applyAlignment="1" applyProtection="1">
      <alignment horizontal="left" vertical="center" wrapText="1" readingOrder="1"/>
      <protection locked="0"/>
    </xf>
    <xf numFmtId="0" fontId="8" fillId="0" borderId="18" xfId="2" applyFont="1" applyBorder="1" applyAlignment="1" applyProtection="1">
      <alignment horizontal="left" vertical="center" wrapText="1" readingOrder="1"/>
      <protection locked="0"/>
    </xf>
    <xf numFmtId="0" fontId="1" fillId="2" borderId="0" xfId="2" applyFill="1" applyProtection="1">
      <protection locked="0"/>
    </xf>
    <xf numFmtId="0" fontId="15" fillId="0" borderId="0" xfId="1" applyFont="1" applyProtection="1">
      <protection locked="0"/>
    </xf>
    <xf numFmtId="0" fontId="4" fillId="10" borderId="0" xfId="2" applyFont="1" applyFill="1" applyAlignment="1" applyProtection="1">
      <alignment horizontal="center" vertical="center" wrapText="1" readingOrder="1"/>
      <protection locked="0"/>
    </xf>
    <xf numFmtId="0" fontId="4" fillId="10" borderId="18" xfId="2" applyFont="1" applyFill="1" applyBorder="1" applyAlignment="1" applyProtection="1">
      <alignment horizontal="center" vertical="center" wrapText="1" readingOrder="1"/>
      <protection locked="0"/>
    </xf>
    <xf numFmtId="0" fontId="26" fillId="2" borderId="0" xfId="2" applyFont="1" applyFill="1" applyBorder="1" applyAlignment="1" applyProtection="1">
      <alignment horizontal="left" vertical="center" wrapText="1" indent="3" readingOrder="1"/>
      <protection locked="0"/>
    </xf>
    <xf numFmtId="0" fontId="26" fillId="2" borderId="18" xfId="2" applyFont="1" applyFill="1" applyBorder="1" applyAlignment="1" applyProtection="1">
      <alignment horizontal="left" vertical="center" wrapText="1" indent="3" readingOrder="1"/>
      <protection locked="0"/>
    </xf>
    <xf numFmtId="0" fontId="2" fillId="0" borderId="10" xfId="2" applyFont="1" applyFill="1" applyBorder="1" applyAlignment="1" applyProtection="1">
      <alignment vertical="top" wrapText="1" readingOrder="1"/>
      <protection locked="0"/>
    </xf>
    <xf numFmtId="0" fontId="2" fillId="0" borderId="0" xfId="2" applyFont="1" applyFill="1" applyBorder="1" applyAlignment="1" applyProtection="1">
      <alignment vertical="top" wrapText="1" readingOrder="1"/>
      <protection locked="0"/>
    </xf>
    <xf numFmtId="0" fontId="2" fillId="0" borderId="18" xfId="2" applyFont="1" applyFill="1" applyBorder="1" applyAlignment="1" applyProtection="1">
      <alignment vertical="top" wrapText="1" readingOrder="1"/>
      <protection locked="0"/>
    </xf>
    <xf numFmtId="164" fontId="8" fillId="14" borderId="10" xfId="2" applyNumberFormat="1" applyFont="1" applyFill="1" applyBorder="1" applyAlignment="1" applyProtection="1">
      <alignment horizontal="center" vertical="center" wrapText="1" readingOrder="1"/>
    </xf>
    <xf numFmtId="164" fontId="8" fillId="14" borderId="0" xfId="2" applyNumberFormat="1" applyFont="1" applyFill="1" applyBorder="1" applyAlignment="1" applyProtection="1">
      <alignment horizontal="center" vertical="center" wrapText="1" readingOrder="1"/>
    </xf>
    <xf numFmtId="164" fontId="8" fillId="14" borderId="18" xfId="2" applyNumberFormat="1" applyFont="1" applyFill="1" applyBorder="1" applyAlignment="1" applyProtection="1">
      <alignment horizontal="center" vertical="center" wrapText="1" readingOrder="1"/>
    </xf>
    <xf numFmtId="164" fontId="8" fillId="0" borderId="10" xfId="2" applyNumberFormat="1" applyFont="1" applyBorder="1" applyAlignment="1">
      <alignment horizontal="center" vertical="center" wrapText="1" readingOrder="1"/>
    </xf>
    <xf numFmtId="164" fontId="8" fillId="0" borderId="0" xfId="2" applyNumberFormat="1" applyFont="1" applyBorder="1" applyAlignment="1">
      <alignment horizontal="center" vertical="center" wrapText="1" readingOrder="1"/>
    </xf>
    <xf numFmtId="164" fontId="8" fillId="0" borderId="18" xfId="2" applyNumberFormat="1" applyFont="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Border="1" applyAlignment="1" applyProtection="1">
      <alignment horizontal="right" vertical="center" wrapText="1" readingOrder="1"/>
      <protection locked="0"/>
    </xf>
    <xf numFmtId="0" fontId="8" fillId="0" borderId="18" xfId="2" applyFont="1" applyBorder="1" applyAlignment="1" applyProtection="1">
      <alignment horizontal="right" vertical="center" wrapText="1" readingOrder="1"/>
      <protection locked="0"/>
    </xf>
    <xf numFmtId="0" fontId="26" fillId="2" borderId="10" xfId="2" applyFont="1" applyFill="1" applyBorder="1" applyAlignment="1" applyProtection="1">
      <alignment horizontal="left" vertical="center" wrapText="1" indent="3" readingOrder="1"/>
      <protection locked="0"/>
    </xf>
    <xf numFmtId="0" fontId="2" fillId="0" borderId="11" xfId="2" applyFont="1" applyFill="1" applyBorder="1" applyAlignment="1" applyProtection="1">
      <alignment vertical="top" wrapText="1" readingOrder="1"/>
      <protection locked="0"/>
    </xf>
    <xf numFmtId="164" fontId="8" fillId="14" borderId="11" xfId="2" applyNumberFormat="1" applyFont="1" applyFill="1" applyBorder="1" applyAlignment="1" applyProtection="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1" xfId="2" applyFont="1" applyBorder="1" applyAlignment="1" applyProtection="1">
      <alignment horizontal="right" vertical="center" wrapText="1" readingOrder="1"/>
      <protection locked="0"/>
    </xf>
    <xf numFmtId="0" fontId="8" fillId="0" borderId="11" xfId="2" applyFont="1" applyBorder="1" applyAlignment="1" applyProtection="1">
      <alignment horizontal="left" vertical="center" wrapText="1" readingOrder="1"/>
      <protection locked="0"/>
    </xf>
    <xf numFmtId="0" fontId="26" fillId="2" borderId="13" xfId="2" applyFont="1" applyFill="1" applyBorder="1" applyAlignment="1" applyProtection="1">
      <alignment horizontal="left" vertical="center" wrapText="1" indent="3" readingOrder="1"/>
      <protection locked="0"/>
    </xf>
    <xf numFmtId="0" fontId="26" fillId="2" borderId="11" xfId="2" applyFont="1" applyFill="1" applyBorder="1" applyAlignment="1" applyProtection="1">
      <alignment horizontal="left" vertical="center" wrapText="1" indent="3" readingOrder="1"/>
      <protection locked="0"/>
    </xf>
    <xf numFmtId="0" fontId="2" fillId="0" borderId="13" xfId="2" applyFont="1" applyFill="1" applyBorder="1" applyAlignment="1" applyProtection="1">
      <alignment vertical="top" wrapText="1" readingOrder="1"/>
      <protection locked="0"/>
    </xf>
    <xf numFmtId="164" fontId="8" fillId="14" borderId="13" xfId="2" applyNumberFormat="1" applyFont="1" applyFill="1" applyBorder="1" applyAlignment="1" applyProtection="1">
      <alignment horizontal="center" vertical="center" wrapText="1" readingOrder="1"/>
    </xf>
    <xf numFmtId="164" fontId="8" fillId="0" borderId="13" xfId="2" applyNumberFormat="1" applyFont="1" applyBorder="1" applyAlignment="1">
      <alignment horizontal="center" vertical="center" wrapText="1" readingOrder="1"/>
    </xf>
    <xf numFmtId="0" fontId="8" fillId="0" borderId="13" xfId="2" applyFont="1" applyBorder="1" applyAlignment="1" applyProtection="1">
      <alignment horizontal="right" vertical="center" wrapText="1" readingOrder="1"/>
      <protection locked="0"/>
    </xf>
    <xf numFmtId="0" fontId="8" fillId="0" borderId="13" xfId="2" applyFont="1" applyBorder="1" applyAlignment="1" applyProtection="1">
      <alignment horizontal="left" vertical="center" wrapText="1" readingOrder="1"/>
      <protection locked="0"/>
    </xf>
    <xf numFmtId="0" fontId="15" fillId="0" borderId="18" xfId="1" applyFont="1" applyBorder="1" applyProtection="1">
      <protection locked="0"/>
    </xf>
    <xf numFmtId="0" fontId="10" fillId="10" borderId="0" xfId="2" applyFont="1" applyFill="1" applyAlignment="1" applyProtection="1">
      <alignment horizontal="center" vertical="center" wrapText="1" readingOrder="1"/>
      <protection locked="0"/>
    </xf>
    <xf numFmtId="0" fontId="10" fillId="10" borderId="18" xfId="2" applyFont="1" applyFill="1" applyBorder="1" applyAlignment="1" applyProtection="1">
      <alignment horizontal="center" vertical="center" wrapText="1" readingOrder="1"/>
      <protection locked="0"/>
    </xf>
    <xf numFmtId="0" fontId="10" fillId="2" borderId="10" xfId="2" applyFont="1" applyFill="1" applyBorder="1" applyAlignment="1" applyProtection="1">
      <alignment horizontal="left" vertical="center" wrapText="1" indent="3" readingOrder="1"/>
      <protection locked="0"/>
    </xf>
    <xf numFmtId="0" fontId="10" fillId="2" borderId="0" xfId="2" applyFont="1" applyFill="1" applyBorder="1" applyAlignment="1" applyProtection="1">
      <alignment horizontal="left" vertical="center" wrapText="1" indent="3" readingOrder="1"/>
      <protection locked="0"/>
    </xf>
    <xf numFmtId="0" fontId="10" fillId="2" borderId="18" xfId="2" applyFont="1" applyFill="1" applyBorder="1" applyAlignment="1" applyProtection="1">
      <alignment horizontal="left" vertical="center" wrapText="1" indent="3" readingOrder="1"/>
      <protection locked="0"/>
    </xf>
    <xf numFmtId="0" fontId="6" fillId="0" borderId="0" xfId="2" applyFont="1" applyFill="1" applyBorder="1" applyAlignment="1" applyProtection="1">
      <alignment horizontal="center"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2" fillId="0" borderId="10" xfId="2" applyFont="1" applyBorder="1" applyAlignment="1" applyProtection="1">
      <alignment vertical="top" wrapText="1" readingOrder="1"/>
      <protection locked="0"/>
    </xf>
    <xf numFmtId="0" fontId="2" fillId="0" borderId="0" xfId="2" applyFont="1" applyBorder="1" applyAlignment="1" applyProtection="1">
      <alignment vertical="top" wrapText="1" readingOrder="1"/>
      <protection locked="0"/>
    </xf>
    <xf numFmtId="164" fontId="8" fillId="14" borderId="13" xfId="2" applyNumberFormat="1" applyFont="1" applyFill="1" applyBorder="1" applyAlignment="1">
      <alignment horizontal="center" vertical="center" wrapText="1" readingOrder="1"/>
    </xf>
    <xf numFmtId="164" fontId="8" fillId="14" borderId="0" xfId="2" applyNumberFormat="1" applyFont="1" applyFill="1" applyBorder="1" applyAlignment="1">
      <alignment horizontal="center" vertical="center" wrapText="1" readingOrder="1"/>
    </xf>
    <xf numFmtId="164" fontId="8" fillId="0" borderId="13" xfId="2" applyNumberFormat="1" applyFont="1" applyFill="1" applyBorder="1" applyAlignment="1">
      <alignment horizontal="center" vertical="center" wrapText="1" readingOrder="1"/>
    </xf>
    <xf numFmtId="164" fontId="8" fillId="0" borderId="0" xfId="2" applyNumberFormat="1" applyFont="1" applyFill="1" applyBorder="1" applyAlignment="1">
      <alignment horizontal="center" vertical="center" wrapText="1" readingOrder="1"/>
    </xf>
    <xf numFmtId="0" fontId="8" fillId="0" borderId="13" xfId="2" applyFont="1" applyFill="1" applyBorder="1" applyAlignment="1" applyProtection="1">
      <alignment horizontal="center" vertical="center" wrapText="1" readingOrder="1"/>
      <protection locked="0"/>
    </xf>
    <xf numFmtId="0" fontId="8" fillId="0" borderId="0" xfId="2" applyFont="1" applyFill="1" applyBorder="1" applyAlignment="1" applyProtection="1">
      <alignment horizontal="center" vertical="center" wrapText="1" readingOrder="1"/>
      <protection locked="0"/>
    </xf>
    <xf numFmtId="0" fontId="8" fillId="0" borderId="11" xfId="2" applyFont="1" applyFill="1" applyBorder="1" applyAlignment="1" applyProtection="1">
      <alignment horizontal="center" vertical="center" wrapText="1" readingOrder="1"/>
      <protection locked="0"/>
    </xf>
    <xf numFmtId="0" fontId="2" fillId="0" borderId="11" xfId="2" applyFont="1" applyBorder="1" applyAlignment="1" applyProtection="1">
      <alignment vertical="top" wrapText="1"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Border="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2" fillId="0" borderId="35" xfId="2" applyFont="1" applyFill="1" applyBorder="1" applyAlignment="1" applyProtection="1">
      <alignment vertical="top" wrapText="1" readingOrder="1"/>
      <protection locked="0"/>
    </xf>
    <xf numFmtId="0" fontId="2" fillId="0" borderId="22" xfId="2" applyFont="1" applyFill="1" applyBorder="1" applyAlignment="1" applyProtection="1">
      <alignment vertical="top" wrapText="1" readingOrder="1"/>
      <protection locked="0"/>
    </xf>
    <xf numFmtId="0" fontId="2" fillId="0" borderId="36" xfId="2" applyFont="1" applyFill="1" applyBorder="1" applyAlignment="1" applyProtection="1">
      <alignment vertical="top" wrapText="1" readingOrder="1"/>
      <protection locked="0"/>
    </xf>
    <xf numFmtId="0" fontId="2" fillId="0" borderId="35" xfId="2" applyFont="1" applyBorder="1" applyAlignment="1" applyProtection="1">
      <alignment vertical="top" wrapText="1" readingOrder="1"/>
      <protection locked="0"/>
    </xf>
    <xf numFmtId="0" fontId="2" fillId="0" borderId="22" xfId="2" applyFont="1" applyBorder="1" applyAlignment="1" applyProtection="1">
      <alignment vertical="top" wrapText="1" readingOrder="1"/>
      <protection locked="0"/>
    </xf>
    <xf numFmtId="0" fontId="2" fillId="0" borderId="36" xfId="2" applyFont="1" applyBorder="1" applyAlignment="1" applyProtection="1">
      <alignment vertical="top" wrapText="1" readingOrder="1"/>
      <protection locked="0"/>
    </xf>
    <xf numFmtId="0" fontId="10" fillId="0" borderId="10" xfId="2" applyFont="1" applyFill="1" applyBorder="1" applyAlignment="1" applyProtection="1">
      <alignment horizontal="left" vertical="center" wrapText="1" indent="3" readingOrder="1"/>
      <protection locked="0"/>
    </xf>
    <xf numFmtId="0" fontId="10" fillId="0" borderId="0" xfId="2" applyFont="1" applyFill="1" applyBorder="1" applyAlignment="1" applyProtection="1">
      <alignment horizontal="left" vertical="center" wrapText="1" indent="3" readingOrder="1"/>
      <protection locked="0"/>
    </xf>
    <xf numFmtId="0" fontId="10" fillId="0" borderId="11" xfId="2" applyFont="1" applyFill="1" applyBorder="1" applyAlignment="1" applyProtection="1">
      <alignment horizontal="left" vertical="center" wrapText="1" indent="3" readingOrder="1"/>
      <protection locked="0"/>
    </xf>
    <xf numFmtId="0" fontId="9" fillId="0" borderId="0" xfId="2" applyFont="1" applyAlignment="1" applyProtection="1">
      <alignment horizontal="center" vertical="center"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Border="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164" fontId="8" fillId="0" borderId="10" xfId="2" applyNumberFormat="1" applyFont="1" applyFill="1" applyBorder="1" applyAlignment="1">
      <alignment horizontal="center" vertical="center" wrapText="1" readingOrder="1"/>
    </xf>
    <xf numFmtId="164" fontId="8" fillId="0"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Border="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Border="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164" fontId="8" fillId="15" borderId="10" xfId="2" applyNumberFormat="1" applyFont="1" applyFill="1" applyBorder="1" applyAlignment="1" applyProtection="1">
      <alignment horizontal="center" vertical="center" wrapText="1" readingOrder="1"/>
      <protection locked="0"/>
    </xf>
    <xf numFmtId="164" fontId="8" fillId="15" borderId="0" xfId="2" applyNumberFormat="1" applyFont="1" applyFill="1" applyBorder="1" applyAlignment="1" applyProtection="1">
      <alignment horizontal="center" vertical="center" wrapText="1" readingOrder="1"/>
      <protection locked="0"/>
    </xf>
    <xf numFmtId="164" fontId="8" fillId="15" borderId="11" xfId="2" applyNumberFormat="1" applyFont="1" applyFill="1" applyBorder="1" applyAlignment="1" applyProtection="1">
      <alignment horizontal="center" vertical="center" wrapText="1"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cellXfs>
  <cellStyles count="8">
    <cellStyle name="Hyperlink" xfId="5" builtinId="8"/>
    <cellStyle name="Hyperlink 2" xfId="7" xr:uid="{CDE84FE0-CE7C-42AC-A64A-C11D263B1816}"/>
    <cellStyle name="Normal" xfId="0" builtinId="0"/>
    <cellStyle name="Normal 10 3" xfId="6" xr:uid="{6AB1F9D8-BAEA-417D-8E47-706FAE0795CB}"/>
    <cellStyle name="Normal 2 2" xfId="1" xr:uid="{21FA622D-CB44-49AD-9FC5-A21AF9711E62}"/>
    <cellStyle name="Normal 3" xfId="2" xr:uid="{8F3E6799-9B20-48C9-977D-B5EBB519B3DC}"/>
    <cellStyle name="Normal 3 2" xfId="3" xr:uid="{741F924F-7614-42EB-B4D3-D1A7F549FA2D}"/>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261174024"/>
        <c:axId val="261174416"/>
      </c:scatterChart>
      <c:valAx>
        <c:axId val="26117402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1174416"/>
        <c:crosses val="autoZero"/>
        <c:crossBetween val="midCat"/>
        <c:minorUnit val="0.25"/>
      </c:valAx>
      <c:valAx>
        <c:axId val="261174416"/>
        <c:scaling>
          <c:orientation val="minMax"/>
          <c:max val="1"/>
        </c:scaling>
        <c:delete val="1"/>
        <c:axPos val="l"/>
        <c:numFmt formatCode="General" sourceLinked="1"/>
        <c:majorTickMark val="none"/>
        <c:minorTickMark val="none"/>
        <c:tickLblPos val="none"/>
        <c:crossAx val="2611740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Etat actuel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8339-4564-A3FE-C65FCDCE182F}"/>
            </c:ext>
          </c:extLst>
        </c:ser>
        <c:ser>
          <c:idx val="2"/>
          <c:order val="1"/>
          <c:tx>
            <c:v>Categorie/ Respect de l'Engagement</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261175200"/>
        <c:axId val="261175592"/>
        <c:extLst/>
      </c:scatterChart>
      <c:valAx>
        <c:axId val="261175200"/>
        <c:scaling>
          <c:orientation val="minMax"/>
          <c:max val="3"/>
          <c:min val="0"/>
        </c:scaling>
        <c:delete val="1"/>
        <c:axPos val="b"/>
        <c:numFmt formatCode="General" sourceLinked="1"/>
        <c:majorTickMark val="in"/>
        <c:minorTickMark val="none"/>
        <c:tickLblPos val="none"/>
        <c:crossAx val="261175592"/>
        <c:crosses val="autoZero"/>
        <c:crossBetween val="midCat"/>
        <c:minorUnit val="0.25"/>
      </c:valAx>
      <c:valAx>
        <c:axId val="261175592"/>
        <c:scaling>
          <c:orientation val="minMax"/>
          <c:max val="1"/>
        </c:scaling>
        <c:delete val="1"/>
        <c:axPos val="l"/>
        <c:numFmt formatCode="General" sourceLinked="1"/>
        <c:majorTickMark val="none"/>
        <c:minorTickMark val="none"/>
        <c:tickLblPos val="none"/>
        <c:crossAx val="26117520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5DE5-4EF6-A630-9852AA8E53E6}"/>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383135216"/>
        <c:axId val="263617032"/>
      </c:scatterChart>
      <c:valAx>
        <c:axId val="3831352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7032"/>
        <c:crosses val="autoZero"/>
        <c:crossBetween val="midCat"/>
        <c:minorUnit val="0.25"/>
      </c:valAx>
      <c:valAx>
        <c:axId val="263617032"/>
        <c:scaling>
          <c:orientation val="minMax"/>
          <c:max val="1"/>
        </c:scaling>
        <c:delete val="1"/>
        <c:axPos val="l"/>
        <c:numFmt formatCode="General" sourceLinked="1"/>
        <c:majorTickMark val="none"/>
        <c:minorTickMark val="none"/>
        <c:tickLblPos val="none"/>
        <c:crossAx val="38313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63617816"/>
        <c:axId val="263618208"/>
      </c:scatterChart>
      <c:valAx>
        <c:axId val="263617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8208"/>
        <c:crosses val="autoZero"/>
        <c:crossBetween val="midCat"/>
        <c:majorUnit val="1"/>
        <c:minorUnit val="0.25"/>
      </c:valAx>
      <c:valAx>
        <c:axId val="263618208"/>
        <c:scaling>
          <c:orientation val="minMax"/>
          <c:max val="1"/>
        </c:scaling>
        <c:delete val="1"/>
        <c:axPos val="l"/>
        <c:numFmt formatCode="General" sourceLinked="1"/>
        <c:majorTickMark val="none"/>
        <c:minorTickMark val="none"/>
        <c:tickLblPos val="none"/>
        <c:crossAx val="263617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Evaluation'!$I$25</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C57-4176-A745-DEC78B182AEB}"/>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Evaluation'!$H$25</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DDC-446B-9120-F53A8A02E5CE}"/>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63623696"/>
        <c:axId val="263624088"/>
      </c:scatterChart>
      <c:valAx>
        <c:axId val="2636236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24088"/>
        <c:crosses val="autoZero"/>
        <c:crossBetween val="midCat"/>
        <c:majorUnit val="1"/>
        <c:minorUnit val="0.25"/>
      </c:valAx>
      <c:valAx>
        <c:axId val="263624088"/>
        <c:scaling>
          <c:orientation val="minMax"/>
          <c:max val="1"/>
        </c:scaling>
        <c:delete val="1"/>
        <c:axPos val="l"/>
        <c:numFmt formatCode="General" sourceLinked="1"/>
        <c:majorTickMark val="none"/>
        <c:minorTickMark val="none"/>
        <c:tickLblPos val="none"/>
        <c:crossAx val="2636236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663-4433-A96F-8766684320CD}"/>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382346488"/>
        <c:axId val="382346880"/>
      </c:scatterChart>
      <c:valAx>
        <c:axId val="382346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6880"/>
        <c:crosses val="autoZero"/>
        <c:crossBetween val="midCat"/>
        <c:majorUnit val="1"/>
        <c:minorUnit val="0.25"/>
      </c:valAx>
      <c:valAx>
        <c:axId val="382346880"/>
        <c:scaling>
          <c:orientation val="minMax"/>
          <c:max val="1"/>
        </c:scaling>
        <c:delete val="1"/>
        <c:axPos val="l"/>
        <c:numFmt formatCode="General" sourceLinked="1"/>
        <c:majorTickMark val="none"/>
        <c:minorTickMark val="none"/>
        <c:tickLblPos val="none"/>
        <c:crossAx val="382346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382347664"/>
        <c:axId val="382348056"/>
      </c:scatterChart>
      <c:valAx>
        <c:axId val="38234766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8056"/>
        <c:crosses val="autoZero"/>
        <c:crossBetween val="midCat"/>
        <c:minorUnit val="0.25"/>
      </c:valAx>
      <c:valAx>
        <c:axId val="382348056"/>
        <c:scaling>
          <c:orientation val="minMax"/>
          <c:max val="1"/>
        </c:scaling>
        <c:delete val="1"/>
        <c:axPos val="l"/>
        <c:numFmt formatCode="General" sourceLinked="1"/>
        <c:majorTickMark val="none"/>
        <c:minorTickMark val="none"/>
        <c:tickLblPos val="none"/>
        <c:crossAx val="38234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Evaluation'!$I$36:$I$42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0-056F-4382-9F7A-3CA8C2E289DE}"/>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Evaluation'!$H$36:$H$42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382348840"/>
        <c:axId val="382349232"/>
      </c:scatterChart>
      <c:valAx>
        <c:axId val="3823488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9232"/>
        <c:crosses val="autoZero"/>
        <c:crossBetween val="midCat"/>
        <c:majorUnit val="1"/>
        <c:minorUnit val="0.25"/>
      </c:valAx>
      <c:valAx>
        <c:axId val="382349232"/>
        <c:scaling>
          <c:orientation val="minMax"/>
          <c:max val="1"/>
        </c:scaling>
        <c:delete val="1"/>
        <c:axPos val="l"/>
        <c:numFmt formatCode="General" sourceLinked="1"/>
        <c:majorTickMark val="none"/>
        <c:minorTickMark val="none"/>
        <c:tickLblPos val="none"/>
        <c:crossAx val="3823488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Evaluation'!$I$47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FF-4444-B93C-96932EE91378}"/>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Evaluation'!$H$47</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Evaluation'!$I$48:$I$51</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5-0AE6-4F4C-B890-38C8BC3E7A81}"/>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Evaluation'!$H$48:$H$51</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Evaluation'!$I$53</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A35-47E1-BFE9-AA7B0CB2B2D0}"/>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Evaluation'!$H$53</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382352368"/>
        <c:axId val="382352760"/>
      </c:scatterChart>
      <c:valAx>
        <c:axId val="3823523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2760"/>
        <c:crosses val="autoZero"/>
        <c:crossBetween val="midCat"/>
        <c:majorUnit val="1"/>
        <c:minorUnit val="0.25"/>
      </c:valAx>
      <c:valAx>
        <c:axId val="382352760"/>
        <c:scaling>
          <c:orientation val="minMax"/>
          <c:max val="1"/>
        </c:scaling>
        <c:delete val="1"/>
        <c:axPos val="l"/>
        <c:numFmt formatCode="General" sourceLinked="1"/>
        <c:majorTickMark val="none"/>
        <c:minorTickMark val="none"/>
        <c:tickLblPos val="none"/>
        <c:crossAx val="38235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Evaluation'!$I$57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931A-44DA-8C65-76EF5ECDE41C}"/>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Evaluation'!$H$57</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382720832"/>
        <c:axId val="383340072"/>
      </c:scatterChart>
      <c:valAx>
        <c:axId val="3827208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0072"/>
        <c:crosses val="autoZero"/>
        <c:crossBetween val="midCat"/>
        <c:majorUnit val="1"/>
        <c:minorUnit val="0.25"/>
      </c:valAx>
      <c:valAx>
        <c:axId val="383340072"/>
        <c:scaling>
          <c:orientation val="minMax"/>
          <c:max val="1"/>
        </c:scaling>
        <c:delete val="1"/>
        <c:axPos val="l"/>
        <c:numFmt formatCode="General" sourceLinked="1"/>
        <c:majorTickMark val="none"/>
        <c:minorTickMark val="none"/>
        <c:tickLblPos val="none"/>
        <c:crossAx val="3827208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Evaluation'!$I$67:$I$70</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0-AFFF-42D3-91B8-FAEF645FD67D}"/>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Evaluation'!$H$67:$H$70</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383340856"/>
        <c:axId val="383341248"/>
      </c:scatterChart>
      <c:valAx>
        <c:axId val="3833408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1248"/>
        <c:crosses val="autoZero"/>
        <c:crossBetween val="midCat"/>
        <c:majorUnit val="1"/>
        <c:minorUnit val="0.25"/>
      </c:valAx>
      <c:valAx>
        <c:axId val="383341248"/>
        <c:scaling>
          <c:orientation val="minMax"/>
          <c:max val="1"/>
        </c:scaling>
        <c:delete val="1"/>
        <c:axPos val="l"/>
        <c:numFmt formatCode="General" sourceLinked="1"/>
        <c:majorTickMark val="none"/>
        <c:minorTickMark val="none"/>
        <c:tickLblPos val="none"/>
        <c:crossAx val="3833408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Evaluation'!$I$72:$I$73</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6881-4AF3-8F51-94E4B259C323}"/>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Evaluation'!$H$72:$H$73</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383344384"/>
        <c:axId val="383344776"/>
      </c:scatterChart>
      <c:valAx>
        <c:axId val="3833443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4776"/>
        <c:crosses val="autoZero"/>
        <c:crossBetween val="midCat"/>
        <c:majorUnit val="1"/>
        <c:minorUnit val="0.25"/>
      </c:valAx>
      <c:valAx>
        <c:axId val="383344776"/>
        <c:scaling>
          <c:orientation val="minMax"/>
          <c:max val="1"/>
        </c:scaling>
        <c:delete val="1"/>
        <c:axPos val="l"/>
        <c:numFmt formatCode="General" sourceLinked="1"/>
        <c:majorTickMark val="none"/>
        <c:minorTickMark val="none"/>
        <c:tickLblPos val="none"/>
        <c:crossAx val="3833443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Evaluation'!$I$79:$I$80</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1FF1-4EE5-B3C3-106964080AF7}"/>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Evaluation'!$H$79:$H$80</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Evaluation'!$I$86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4B4D-411F-9855-096E65A52061}"/>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Evaluation'!$H$86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383623880"/>
        <c:axId val="383624272"/>
      </c:scatterChart>
      <c:valAx>
        <c:axId val="3836238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4272"/>
        <c:crosses val="autoZero"/>
        <c:crossBetween val="midCat"/>
        <c:majorUnit val="1"/>
        <c:minorUnit val="0.25"/>
      </c:valAx>
      <c:valAx>
        <c:axId val="383624272"/>
        <c:scaling>
          <c:orientation val="minMax"/>
          <c:max val="1"/>
        </c:scaling>
        <c:delete val="1"/>
        <c:axPos val="l"/>
        <c:numFmt formatCode="General" sourceLinked="1"/>
        <c:majorTickMark val="none"/>
        <c:minorTickMark val="none"/>
        <c:tickLblPos val="none"/>
        <c:crossAx val="3836238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Evaluation'!$I$44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98D-4D5E-8785-9C3CF63E05BF}"/>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Evaluation'!$H$44</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383625056"/>
        <c:axId val="383625448"/>
      </c:scatterChart>
      <c:valAx>
        <c:axId val="3836250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5448"/>
        <c:crosses val="autoZero"/>
        <c:crossBetween val="midCat"/>
        <c:majorUnit val="1"/>
        <c:minorUnit val="0.25"/>
      </c:valAx>
      <c:valAx>
        <c:axId val="383625448"/>
        <c:scaling>
          <c:orientation val="minMax"/>
          <c:max val="1"/>
        </c:scaling>
        <c:delete val="1"/>
        <c:axPos val="l"/>
        <c:numFmt formatCode="General" sourceLinked="1"/>
        <c:majorTickMark val="none"/>
        <c:minorTickMark val="none"/>
        <c:tickLblPos val="none"/>
        <c:crossAx val="3836250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Evaluation'!$I$63:$I$65</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616D-4918-9C8C-8948AB41E55D}"/>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Evaluation'!$H$63:$H$65</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383626232"/>
        <c:axId val="383626624"/>
      </c:scatterChart>
      <c:valAx>
        <c:axId val="3836262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6624"/>
        <c:crosses val="autoZero"/>
        <c:crossBetween val="midCat"/>
        <c:majorUnit val="1"/>
        <c:minorUnit val="0.25"/>
      </c:valAx>
      <c:valAx>
        <c:axId val="383626624"/>
        <c:scaling>
          <c:orientation val="minMax"/>
          <c:max val="1"/>
        </c:scaling>
        <c:delete val="1"/>
        <c:axPos val="l"/>
        <c:numFmt formatCode="General" sourceLinked="1"/>
        <c:majorTickMark val="none"/>
        <c:minorTickMark val="none"/>
        <c:tickLblPos val="none"/>
        <c:crossAx val="3836262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Evaluation'!$I$56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AC0-4F2E-A1BF-A04127621743}"/>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Evaluation'!$H$56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383627408"/>
        <c:axId val="383627800"/>
      </c:scatterChart>
      <c:valAx>
        <c:axId val="3836274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7800"/>
        <c:crosses val="autoZero"/>
        <c:crossBetween val="midCat"/>
        <c:majorUnit val="1"/>
        <c:minorUnit val="0.25"/>
      </c:valAx>
      <c:valAx>
        <c:axId val="383627800"/>
        <c:scaling>
          <c:orientation val="minMax"/>
          <c:max val="1"/>
        </c:scaling>
        <c:delete val="1"/>
        <c:axPos val="l"/>
        <c:numFmt formatCode="General" sourceLinked="1"/>
        <c:majorTickMark val="none"/>
        <c:minorTickMark val="none"/>
        <c:tickLblPos val="none"/>
        <c:crossAx val="3836274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Evaluation'!$I$59:$I$61</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CE1-40F3-9B97-14E61391CD19}"/>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Evaluation'!$H$59:$H$61</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Evaluation'!$I$75:$I$77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8C4D-4F64-8110-C94029E883AF}"/>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Evaluation'!$H$75:$H$77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Evaluation'!$I$82:$I$84</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0F88-45D3-A73B-CAEBAA658D21}"/>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Evaluation'!$H$82:$H$84</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7D-4FC0-8F53-B17BDAF8BCA3}"/>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BB8-4C78-9E80-763550FC0ECB}"/>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39B6-43D2-AE14-3E39B0A37EB6}"/>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DD5-44F2-BE04-37770B65AD98}"/>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Evaluation'!$H$9</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Evaluation'!$I$13:$I$17</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F64A-4909-A5CB-836C5D093A79}"/>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Evaluation'!$H$13:$H$17</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Evaluation'!$I$19:$I$23</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2983-4061-923C-38B1FAD22F99}"/>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Evaluation'!$H$19:$H$23</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01FF-4406-B534-62523130EF51}"/>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Evaluation'!$I$88:$I$90</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18A6-4F53-9AB7-D69620505CBC}"/>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Evaluation'!$H$88:$H$90</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Evaluation'!$I$92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B0F-4082-8F03-03FBDA5756F4}"/>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Evaluation'!$H$92</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Evaluation'!$I$97:$I$99</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410-49A4-857C-1CFBE7579086}"/>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Evaluation'!$H$97:$H$99</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Evaluation'!$I$101:$I$103</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721E-48F3-AC11-55273F5ECDC1}"/>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Evaluation'!$H$101:$H$103</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Evaluation'!$I$105:$I$107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352-4517-9AEC-B78841BDA92E}"/>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Evaluation'!$H$105:$H$107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Evaluation'!$I$26:$I$28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51F-4FAE-89C1-9B341CF83E07}"/>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Evaluation'!$H$26:$H$28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xVal>
            <c:numRef>
              <c:f>'Auto Evaluation'!$I$30:$I$32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34E0-417D-AB7C-4B2811F561F9}"/>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xVal>
            <c:numRef>
              <c:f>'Auto Evaluation'!$H$30:$H$32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 Evaluation'!$I$5</c:f>
              <c:strCache>
                <c:ptCount val="1"/>
                <c:pt idx="0">
                  <c:v>Categorie/ Respect de l'Engagement</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 Evaluation'!$I$53:$I$54</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89A4-46A2-A423-D9AE2FC0758F}"/>
            </c:ext>
          </c:extLst>
        </c:ser>
        <c:ser>
          <c:idx val="0"/>
          <c:order val="1"/>
          <c:tx>
            <c:strRef>
              <c:f>'Auto Evaluation'!$H$5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 Evaluation'!$H$53:$H$54</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89A4-46A2-A423-D9AE2FC0758F}"/>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Score de l'Entreprise (%)</c:v>
          </c:tx>
          <c:spPr>
            <a:ln>
              <a:solidFill>
                <a:srgbClr val="002776"/>
              </a:solidFill>
            </a:ln>
          </c:spPr>
          <c:marker>
            <c:spPr>
              <a:solidFill>
                <a:srgbClr val="002776"/>
              </a:solidFill>
              <a:ln>
                <a:solidFill>
                  <a:srgbClr val="002776"/>
                </a:solidFill>
              </a:ln>
            </c:spPr>
          </c:marker>
          <c:cat>
            <c:strRef>
              <c:f>'Synthèse des résultats'!$C$6:$C$11</c:f>
              <c:strCache>
                <c:ptCount val="6"/>
                <c:pt idx="0">
                  <c:v>Général</c:v>
                </c:pt>
                <c:pt idx="1">
                  <c:v>Approvisionnement en eau sur le lieu de travail</c:v>
                </c:pt>
                <c:pt idx="2">
                  <c:v>Sanitaires sur le lieu de travail</c:v>
                </c:pt>
                <c:pt idx="3">
                  <c:v>Hygiène sur le lieu de travail</c:v>
                </c:pt>
                <c:pt idx="4">
                  <c:v>Chaîne de valeur/approvisionnement WASH</c:v>
                </c:pt>
                <c:pt idx="5">
                  <c:v>Community WASH</c:v>
                </c:pt>
              </c:strCache>
            </c:strRef>
          </c:cat>
          <c:val>
            <c:numRef>
              <c:f>'Synthèse des résultats'!$F$6:$F$11</c:f>
              <c:numCache>
                <c:formatCode>0%</c:formatCode>
                <c:ptCount val="6"/>
                <c:pt idx="0">
                  <c:v>0.9</c:v>
                </c:pt>
                <c:pt idx="1">
                  <c:v>0.75</c:v>
                </c:pt>
                <c:pt idx="2">
                  <c:v>0.35714285714285715</c:v>
                </c:pt>
                <c:pt idx="3">
                  <c:v>6.25E-2</c:v>
                </c:pt>
                <c:pt idx="4">
                  <c:v>0</c:v>
                </c:pt>
                <c:pt idx="5">
                  <c:v>0</c:v>
                </c:pt>
              </c:numCache>
            </c:numRef>
          </c:val>
          <c:extLst>
            <c:ext xmlns:c16="http://schemas.microsoft.com/office/drawing/2014/chart" uri="{C3380CC4-5D6E-409C-BE32-E72D297353CC}">
              <c16:uniqueId val="{00000000-A764-45F2-98F4-DA67E008BC21}"/>
            </c:ext>
          </c:extLst>
        </c:ser>
        <c:ser>
          <c:idx val="0"/>
          <c:order val="1"/>
          <c:tx>
            <c:v>Score de l'Engagement (%)</c:v>
          </c:tx>
          <c:spPr>
            <a:ln>
              <a:solidFill>
                <a:srgbClr val="92D400"/>
              </a:solidFill>
            </a:ln>
          </c:spPr>
          <c:marker>
            <c:spPr>
              <a:solidFill>
                <a:srgbClr val="92D400"/>
              </a:solidFill>
              <a:ln>
                <a:solidFill>
                  <a:srgbClr val="92D400"/>
                </a:solidFill>
              </a:ln>
            </c:spPr>
          </c:marker>
          <c:cat>
            <c:strRef>
              <c:f>'Synthèse des résultats'!$C$6:$C$11</c:f>
              <c:strCache>
                <c:ptCount val="6"/>
                <c:pt idx="0">
                  <c:v>Général</c:v>
                </c:pt>
                <c:pt idx="1">
                  <c:v>Approvisionnement en eau sur le lieu de travail</c:v>
                </c:pt>
                <c:pt idx="2">
                  <c:v>Sanitaires sur le lieu de travail</c:v>
                </c:pt>
                <c:pt idx="3">
                  <c:v>Hygiène sur le lieu de travail</c:v>
                </c:pt>
                <c:pt idx="4">
                  <c:v>Chaîne de valeur/approvisionnement WASH</c:v>
                </c:pt>
                <c:pt idx="5">
                  <c:v>Community WASH</c:v>
                </c:pt>
              </c:strCache>
            </c:strRef>
          </c:cat>
          <c:val>
            <c:numRef>
              <c:f>'Synthèse des résultats'!$G$6:$G$11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62421464"/>
        <c:axId val="262421856"/>
      </c:radarChart>
      <c:catAx>
        <c:axId val="262421464"/>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62421856"/>
        <c:crosses val="autoZero"/>
        <c:auto val="0"/>
        <c:lblAlgn val="ctr"/>
        <c:lblOffset val="100"/>
        <c:noMultiLvlLbl val="0"/>
      </c:catAx>
      <c:valAx>
        <c:axId val="262421856"/>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62421464"/>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Etat actuel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9949-402A-85DA-DDDF8B5CAE4C}"/>
            </c:ext>
          </c:extLst>
        </c:ser>
        <c:ser>
          <c:idx val="2"/>
          <c:order val="1"/>
          <c:tx>
            <c:v>Respect de l'engagement</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62422640"/>
        <c:axId val="262423032"/>
        <c:extLs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62422640"/>
        <c:scaling>
          <c:orientation val="minMax"/>
          <c:max val="3"/>
          <c:min val="0"/>
        </c:scaling>
        <c:delete val="1"/>
        <c:axPos val="b"/>
        <c:numFmt formatCode="General" sourceLinked="1"/>
        <c:majorTickMark val="in"/>
        <c:minorTickMark val="none"/>
        <c:tickLblPos val="none"/>
        <c:crossAx val="262423032"/>
        <c:crosses val="autoZero"/>
        <c:crossBetween val="midCat"/>
        <c:minorUnit val="0.25"/>
      </c:valAx>
      <c:valAx>
        <c:axId val="262423032"/>
        <c:scaling>
          <c:orientation val="minMax"/>
          <c:max val="1"/>
        </c:scaling>
        <c:delete val="1"/>
        <c:axPos val="l"/>
        <c:numFmt formatCode="General" sourceLinked="1"/>
        <c:majorTickMark val="none"/>
        <c:minorTickMark val="none"/>
        <c:tickLblPos val="none"/>
        <c:crossAx val="26242264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388-4E15-B44B-EC7BA65F866F}"/>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résultats'!$D$6</c:f>
              <c:numCache>
                <c:formatCode>General</c:formatCode>
                <c:ptCount val="1"/>
                <c:pt idx="0">
                  <c:v>1.8</c:v>
                </c:pt>
              </c:numCache>
            </c:numRef>
          </c:xVal>
          <c:yVal>
            <c:numLit>
              <c:formatCode>General</c:formatCode>
              <c:ptCount val="1"/>
              <c:pt idx="0">
                <c:v>0</c:v>
              </c:pt>
            </c:numLit>
          </c:yVal>
          <c:smooth val="0"/>
          <c:extLs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62423816"/>
        <c:axId val="262424208"/>
      </c:scatterChart>
      <c:valAx>
        <c:axId val="262423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4208"/>
        <c:crosses val="autoZero"/>
        <c:crossBetween val="midCat"/>
        <c:majorUnit val="1"/>
        <c:minorUnit val="0.25"/>
      </c:valAx>
      <c:valAx>
        <c:axId val="262424208"/>
        <c:scaling>
          <c:orientation val="minMax"/>
          <c:max val="1"/>
        </c:scaling>
        <c:delete val="1"/>
        <c:axPos val="l"/>
        <c:numFmt formatCode="General" sourceLinked="1"/>
        <c:majorTickMark val="none"/>
        <c:minorTickMark val="none"/>
        <c:tickLblPos val="none"/>
        <c:crossAx val="262423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FFE-498F-A889-C9B2A6363F99}"/>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résultats'!$D$7</c:f>
              <c:numCache>
                <c:formatCode>0.0</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62424992"/>
        <c:axId val="262425384"/>
      </c:scatterChart>
      <c:valAx>
        <c:axId val="26242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5384"/>
        <c:crosses val="autoZero"/>
        <c:crossBetween val="midCat"/>
        <c:majorUnit val="1"/>
        <c:minorUnit val="0.25"/>
      </c:valAx>
      <c:valAx>
        <c:axId val="262425384"/>
        <c:scaling>
          <c:orientation val="minMax"/>
          <c:max val="1"/>
        </c:scaling>
        <c:delete val="1"/>
        <c:axPos val="l"/>
        <c:numFmt formatCode="General" sourceLinked="1"/>
        <c:majorTickMark val="none"/>
        <c:minorTickMark val="none"/>
        <c:tickLblPos val="none"/>
        <c:crossAx val="26242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D3A-4888-92B1-E7C197E9FE1D}"/>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résultats'!$D$8</c:f>
              <c:numCache>
                <c:formatCode>0.0</c:formatCode>
                <c:ptCount val="1"/>
                <c:pt idx="0">
                  <c:v>0.7142857142857143</c:v>
                </c:pt>
              </c:numCache>
            </c:numRef>
          </c:xVal>
          <c:yVal>
            <c:numLit>
              <c:formatCode>General</c:formatCode>
              <c:ptCount val="1"/>
              <c:pt idx="0">
                <c:v>0</c:v>
              </c:pt>
            </c:numLit>
          </c:yVal>
          <c:smooth val="0"/>
          <c:extLs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62426168"/>
        <c:axId val="262426560"/>
      </c:scatterChart>
      <c:valAx>
        <c:axId val="2624261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6560"/>
        <c:crosses val="autoZero"/>
        <c:crossBetween val="midCat"/>
        <c:majorUnit val="1"/>
        <c:minorUnit val="0.25"/>
      </c:valAx>
      <c:valAx>
        <c:axId val="262426560"/>
        <c:scaling>
          <c:orientation val="minMax"/>
          <c:max val="1"/>
        </c:scaling>
        <c:delete val="1"/>
        <c:axPos val="l"/>
        <c:numFmt formatCode="General" sourceLinked="1"/>
        <c:majorTickMark val="none"/>
        <c:minorTickMark val="none"/>
        <c:tickLblPos val="none"/>
        <c:crossAx val="2624261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48E-4BC5-A8B6-3DD987619B81}"/>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résultats'!$D$9</c:f>
              <c:numCache>
                <c:formatCode>0.0</c:formatCode>
                <c:ptCount val="1"/>
                <c:pt idx="0">
                  <c:v>0.125</c:v>
                </c:pt>
              </c:numCache>
            </c:numRef>
          </c:xVal>
          <c:yVal>
            <c:numLit>
              <c:formatCode>General</c:formatCode>
              <c:ptCount val="1"/>
              <c:pt idx="0">
                <c:v>0</c:v>
              </c:pt>
            </c:numLit>
          </c:yVal>
          <c:smooth val="0"/>
          <c:extLs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résultats'!$E$12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903-405A-953C-C935AF56E13D}"/>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résultats'!$D$12</c:f>
              <c:numCache>
                <c:formatCode>0.0</c:formatCode>
                <c:ptCount val="1"/>
                <c:pt idx="0">
                  <c:v>0.77419354838709675</c:v>
                </c:pt>
              </c:numCache>
            </c:numRef>
          </c:xVal>
          <c:yVal>
            <c:numLit>
              <c:formatCode>General</c:formatCode>
              <c:ptCount val="1"/>
              <c:pt idx="0">
                <c:v>0</c:v>
              </c:pt>
            </c:numLit>
          </c:yVal>
          <c:smooth val="0"/>
          <c:extLs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62428520"/>
        <c:axId val="383061928"/>
      </c:scatterChart>
      <c:valAx>
        <c:axId val="2624285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061928"/>
        <c:crosses val="autoZero"/>
        <c:crossBetween val="midCat"/>
        <c:majorUnit val="1"/>
        <c:minorUnit val="0.25"/>
      </c:valAx>
      <c:valAx>
        <c:axId val="383061928"/>
        <c:scaling>
          <c:orientation val="minMax"/>
          <c:max val="1"/>
        </c:scaling>
        <c:delete val="1"/>
        <c:axPos val="l"/>
        <c:numFmt formatCode="General" sourceLinked="1"/>
        <c:majorTickMark val="none"/>
        <c:minorTickMark val="none"/>
        <c:tickLblPos val="none"/>
        <c:crossAx val="2624285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627-41A3-8086-DFF31609A265}"/>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résultats'!$D$10</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'Synthèse des résultats'!$E$5</c:f>
              <c:strCache>
                <c:ptCount val="1"/>
                <c:pt idx="0">
                  <c:v>Respect de l'engagement</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résultats'!$E$11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282-4C81-8D5A-7D9249E7EF37}"/>
            </c:ext>
          </c:extLst>
        </c:ser>
        <c:ser>
          <c:idx val="0"/>
          <c:order val="1"/>
          <c:tx>
            <c:strRef>
              <c:f>'Synthèse des résultats'!$D$5</c:f>
              <c:strCache>
                <c:ptCount val="1"/>
                <c:pt idx="0">
                  <c:v>Etat actuel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'Synthèse des résultats'!$D$11</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0" Type="http://schemas.openxmlformats.org/officeDocument/2006/relationships/chart" Target="../charts/chart20.xml"/><Relationship Id="rId41" Type="http://schemas.openxmlformats.org/officeDocument/2006/relationships/chart" Target="../charts/chart4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76200</xdr:rowOff>
    </xdr:from>
    <xdr:to>
      <xdr:col>18</xdr:col>
      <xdr:colOff>238126</xdr:colOff>
      <xdr:row>51</xdr:row>
      <xdr:rowOff>142875</xdr:rowOff>
    </xdr:to>
    <xdr:sp macro="" textlink="">
      <xdr:nvSpPr>
        <xdr:cNvPr id="2" name="TextBox 1">
          <a:extLst>
            <a:ext uri="{FF2B5EF4-FFF2-40B4-BE49-F238E27FC236}">
              <a16:creationId xmlns:a16="http://schemas.microsoft.com/office/drawing/2014/main" id="{F051DA19-EB77-4E8A-8915-90CCD95AFDB6}"/>
            </a:ext>
          </a:extLst>
        </xdr:cNvPr>
        <xdr:cNvSpPr txBox="1"/>
      </xdr:nvSpPr>
      <xdr:spPr>
        <a:xfrm>
          <a:off x="612775" y="457200"/>
          <a:ext cx="10083801"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IN" sz="1200" b="1" i="0">
              <a:solidFill>
                <a:schemeClr val="dk1"/>
              </a:solidFill>
              <a:effectLst/>
              <a:latin typeface="+mn-lt"/>
              <a:ea typeface="+mn-ea"/>
              <a:cs typeface="+mn-cs"/>
            </a:rPr>
            <a:t>Engagement du WBCSD pour l'accès à l'eau potable, à l'assainissement et à l'hygiène (WASH)</a:t>
          </a:r>
        </a:p>
        <a:p>
          <a:r>
            <a:rPr lang="en-IN" sz="1200" b="1" i="0">
              <a:solidFill>
                <a:schemeClr val="dk1"/>
              </a:solidFill>
              <a:effectLst/>
              <a:latin typeface="+mn-lt"/>
              <a:ea typeface="+mn-ea"/>
              <a:cs typeface="+mn-cs"/>
            </a:rPr>
            <a:t>Outil d'auto-évaluation</a:t>
          </a:r>
        </a:p>
        <a:p>
          <a:endParaRPr lang="en-IN" sz="1200" b="1" i="0">
            <a:solidFill>
              <a:schemeClr val="dk1"/>
            </a:solidFill>
            <a:effectLst/>
            <a:latin typeface="+mn-lt"/>
            <a:ea typeface="+mn-ea"/>
            <a:cs typeface="+mn-cs"/>
          </a:endParaRPr>
        </a:p>
        <a:p>
          <a:r>
            <a:rPr lang="en-IN" sz="1200" b="1" i="0">
              <a:solidFill>
                <a:schemeClr val="dk1"/>
              </a:solidFill>
              <a:effectLst/>
              <a:latin typeface="+mn-lt"/>
              <a:ea typeface="+mn-ea"/>
              <a:cs typeface="+mn-cs"/>
            </a:rPr>
            <a:t>Instructions</a:t>
          </a:r>
        </a:p>
        <a:p>
          <a:r>
            <a:rPr lang="en-IN" sz="1200" b="0" i="0">
              <a:solidFill>
                <a:schemeClr val="dk1"/>
              </a:solidFill>
              <a:effectLst/>
              <a:latin typeface="+mn-lt"/>
              <a:ea typeface="+mn-ea"/>
              <a:cs typeface="+mn-cs"/>
            </a:rPr>
            <a:t>L'outil d'auto-évaluation a été développé par le WBCSD pour soutenir l'Engagement du WBCSD pour l'accès à l'eau potable, l'assainissement et l'hygiène (WASH), ainsi que les principes directeurs de l'Engagement WASH. Il s'agit d'une méthode d'évaluation de l'état actuel de l'accès à l'eau potable, à l'assainissement et à l'hygiène sur le lieu de travail dans une installation ou un environnement donné, par exemple un environnement agricole, de l'entreprise, et d'identification des lacunes potentielles. Cet outil peut être utilisé pour aider à identifier les domaines à améliorer, et pour soutenir la prise de décision concernant les investissements et la priorisation des actions. </a:t>
          </a:r>
        </a:p>
        <a:p>
          <a:endParaRPr lang="en-IN" sz="1200" b="0" i="0">
            <a:solidFill>
              <a:schemeClr val="dk1"/>
            </a:solidFill>
            <a:effectLst/>
            <a:latin typeface="+mn-lt"/>
            <a:ea typeface="+mn-ea"/>
            <a:cs typeface="+mn-cs"/>
          </a:endParaRPr>
        </a:p>
        <a:p>
          <a:r>
            <a:rPr lang="en-IN" sz="1200" b="1" i="0">
              <a:solidFill>
                <a:schemeClr val="dk1"/>
              </a:solidFill>
              <a:effectLst/>
              <a:latin typeface="+mn-lt"/>
              <a:ea typeface="+mn-ea"/>
              <a:cs typeface="+mn-cs"/>
            </a:rPr>
            <a:t>Onglet Contenu </a:t>
          </a:r>
          <a:r>
            <a:rPr lang="en-IN" sz="1200" b="0" i="0">
              <a:solidFill>
                <a:schemeClr val="dk1"/>
              </a:solidFill>
              <a:effectLst/>
              <a:latin typeface="+mn-lt"/>
              <a:ea typeface="+mn-ea"/>
              <a:cs typeface="+mn-cs"/>
            </a:rPr>
            <a:t>: Affiche la structure générale de l'outil, avec des liens cliquables pour faciliter la navigation. </a:t>
          </a:r>
        </a:p>
        <a:p>
          <a:endParaRPr lang="en-IN" sz="1200" b="0" i="0">
            <a:solidFill>
              <a:schemeClr val="dk1"/>
            </a:solidFill>
            <a:effectLst/>
            <a:latin typeface="+mn-lt"/>
            <a:ea typeface="+mn-ea"/>
            <a:cs typeface="+mn-cs"/>
          </a:endParaRPr>
        </a:p>
        <a:p>
          <a:r>
            <a:rPr lang="en-IN" sz="1200" b="1" i="0">
              <a:solidFill>
                <a:schemeClr val="dk1"/>
              </a:solidFill>
              <a:effectLst/>
              <a:latin typeface="+mn-lt"/>
              <a:ea typeface="+mn-ea"/>
              <a:cs typeface="+mn-cs"/>
            </a:rPr>
            <a:t>Onglet Auto-évaluation </a:t>
          </a:r>
          <a:r>
            <a:rPr lang="en-IN" sz="1200" b="0" i="0">
              <a:solidFill>
                <a:schemeClr val="dk1"/>
              </a:solidFill>
              <a:effectLst/>
              <a:latin typeface="+mn-lt"/>
              <a:ea typeface="+mn-ea"/>
              <a:cs typeface="+mn-cs"/>
            </a:rPr>
            <a:t>: L'évaluation est destinée à l'établissement ou au lieu de travail d'une entreprise individuelle, par exemple un site agricole (aucune agrégation des résultats de différents établissements n'est effectuée sur cette feuille de calcul). Aligné sur les principes directeurs du WASH Pledge, l'onglet d'auto-évaluation est structuré selon les catégories suivantes : Général, Approvisionnement en eau sur le lieu de travail, Assainissement sur le lieu de travail, Hygiène sur le lieu de travail, WASH de la chaîne de valeur/d'approvisionnement et WASH communautaire. </a:t>
          </a:r>
        </a:p>
        <a:p>
          <a:r>
            <a:rPr lang="en-IN" sz="1200" b="0" i="0">
              <a:solidFill>
                <a:schemeClr val="dk1"/>
              </a:solidFill>
              <a:effectLst/>
              <a:latin typeface="+mn-lt"/>
              <a:ea typeface="+mn-ea"/>
              <a:cs typeface="+mn-cs"/>
            </a:rPr>
            <a:t>Chaque catégorie contient un certain nombre de critères ou "items". Il existe deux types de items différents : "Individuel" et "Multi-variable" et doivent être complétés comme suit :</a:t>
          </a:r>
        </a:p>
        <a:p>
          <a:endParaRPr lang="en-IN" sz="1200" b="0" i="0">
            <a:solidFill>
              <a:schemeClr val="dk1"/>
            </a:solidFill>
            <a:effectLst/>
            <a:latin typeface="+mn-lt"/>
            <a:ea typeface="+mn-ea"/>
            <a:cs typeface="+mn-cs"/>
          </a:endParaRPr>
        </a:p>
        <a:p>
          <a:r>
            <a:rPr lang="en-IN" sz="1200" b="0" i="0" u="sng">
              <a:solidFill>
                <a:schemeClr val="dk1"/>
              </a:solidFill>
              <a:effectLst/>
              <a:latin typeface="+mn-lt"/>
              <a:ea typeface="+mn-ea"/>
              <a:cs typeface="+mn-cs"/>
            </a:rPr>
            <a:t>Item individuel : </a:t>
          </a:r>
          <a:r>
            <a:rPr lang="en-IN" sz="1200" b="0" i="0">
              <a:solidFill>
                <a:schemeClr val="dk1"/>
              </a:solidFill>
              <a:effectLst/>
              <a:latin typeface="+mn-lt"/>
              <a:ea typeface="+mn-ea"/>
              <a:cs typeface="+mn-cs"/>
            </a:rPr>
            <a:t>Les entreprises peuvent sélectionner une note (0-2) à partir d'un menu déroulant, sur la base de leur performance actuelle dans l'établissement évalué, ou sur le lieu de travail, en cliquant sur la </a:t>
          </a:r>
          <a:r>
            <a:rPr lang="en-IN" sz="1200" b="0" i="0">
              <a:solidFill>
                <a:srgbClr val="FF0000"/>
              </a:solidFill>
              <a:effectLst/>
              <a:latin typeface="+mn-lt"/>
              <a:ea typeface="+mn-ea"/>
              <a:cs typeface="+mn-cs"/>
            </a:rPr>
            <a:t>colonne H</a:t>
          </a:r>
          <a:r>
            <a:rPr lang="en-IN" sz="1200" b="0" i="0">
              <a:solidFill>
                <a:schemeClr val="dk1"/>
              </a:solidFill>
              <a:effectLst/>
              <a:latin typeface="+mn-lt"/>
              <a:ea typeface="+mn-ea"/>
              <a:cs typeface="+mn-cs"/>
            </a:rPr>
            <a:t>. Les détails de la notation pour les sous-catégories individuelles sont dans la </a:t>
          </a:r>
          <a:r>
            <a:rPr lang="en-IN" sz="1200" b="0" i="0">
              <a:solidFill>
                <a:srgbClr val="FF0000"/>
              </a:solidFill>
              <a:effectLst/>
              <a:latin typeface="+mn-lt"/>
              <a:ea typeface="+mn-ea"/>
              <a:cs typeface="+mn-cs"/>
            </a:rPr>
            <a:t>colonne E</a:t>
          </a:r>
          <a:r>
            <a:rPr lang="en-IN" sz="1200" b="0" i="0">
              <a:solidFill>
                <a:schemeClr val="dk1"/>
              </a:solidFill>
              <a:effectLst/>
              <a:latin typeface="+mn-lt"/>
              <a:ea typeface="+mn-ea"/>
              <a:cs typeface="+mn-cs"/>
            </a:rPr>
            <a:t>.</a:t>
          </a:r>
        </a:p>
        <a:p>
          <a:endParaRPr lang="en-IN" sz="1200" b="0" i="0">
            <a:solidFill>
              <a:schemeClr val="dk1"/>
            </a:solidFill>
            <a:effectLst/>
            <a:latin typeface="+mn-lt"/>
            <a:ea typeface="+mn-ea"/>
            <a:cs typeface="+mn-cs"/>
          </a:endParaRPr>
        </a:p>
        <a:p>
          <a:r>
            <a:rPr lang="en-IN" sz="1200" b="0" i="0" u="sng">
              <a:solidFill>
                <a:schemeClr val="dk1"/>
              </a:solidFill>
              <a:effectLst/>
              <a:latin typeface="+mn-lt"/>
              <a:ea typeface="+mn-ea"/>
              <a:cs typeface="+mn-cs"/>
            </a:rPr>
            <a:t>Item multi-variable : </a:t>
          </a:r>
          <a:r>
            <a:rPr lang="en-IN" sz="1200" b="0" i="0">
              <a:solidFill>
                <a:schemeClr val="dk1"/>
              </a:solidFill>
              <a:effectLst/>
              <a:latin typeface="+mn-lt"/>
              <a:ea typeface="+mn-ea"/>
              <a:cs typeface="+mn-cs"/>
            </a:rPr>
            <a:t>Les entreprises évaluent ici chaque critère ou "item" au moyen de variables multiples (de deux à sept variables) en fonction de leur performance actuelle dans l'établissement ou le lieu de travail évalué. L'utilisateur peut choisir une note (Oui = 1/Non = 0 ou N/A) dans le menu déroulant de la </a:t>
          </a:r>
          <a:r>
            <a:rPr lang="en-IN" sz="1200" b="0" i="0">
              <a:solidFill>
                <a:srgbClr val="FF0000"/>
              </a:solidFill>
              <a:effectLst/>
              <a:latin typeface="+mn-lt"/>
              <a:ea typeface="+mn-ea"/>
              <a:cs typeface="+mn-cs"/>
            </a:rPr>
            <a:t>colonne F</a:t>
          </a:r>
          <a:r>
            <a:rPr lang="en-IN" sz="1200" b="0" i="0">
              <a:solidFill>
                <a:schemeClr val="dk1"/>
              </a:solidFill>
              <a:effectLst/>
              <a:latin typeface="+mn-lt"/>
              <a:ea typeface="+mn-ea"/>
              <a:cs typeface="+mn-cs"/>
            </a:rPr>
            <a:t> . Les détails de la notation pour les items multi-variables se trouvent dans la </a:t>
          </a:r>
          <a:r>
            <a:rPr lang="en-IN" sz="1200" b="0" i="0">
              <a:solidFill>
                <a:srgbClr val="FF0000"/>
              </a:solidFill>
              <a:effectLst/>
              <a:latin typeface="+mn-lt"/>
              <a:ea typeface="+mn-ea"/>
              <a:cs typeface="+mn-cs"/>
            </a:rPr>
            <a:t>colonne G</a:t>
          </a:r>
          <a:r>
            <a:rPr lang="en-IN" sz="1200" b="0" i="0">
              <a:solidFill>
                <a:schemeClr val="dk1"/>
              </a:solidFill>
              <a:effectLst/>
              <a:latin typeface="+mn-lt"/>
              <a:ea typeface="+mn-ea"/>
              <a:cs typeface="+mn-cs"/>
            </a:rPr>
            <a:t>. La note totale pour chaque item multi-variable est automatiquement calculée.</a:t>
          </a:r>
        </a:p>
        <a:p>
          <a:endParaRPr lang="en-IN" sz="1200" b="0" i="0">
            <a:solidFill>
              <a:schemeClr val="dk1"/>
            </a:solidFill>
            <a:effectLst/>
            <a:latin typeface="+mn-lt"/>
            <a:ea typeface="+mn-ea"/>
            <a:cs typeface="+mn-cs"/>
          </a:endParaRPr>
        </a:p>
        <a:p>
          <a:r>
            <a:rPr lang="en-IN" sz="1200" b="0" i="0">
              <a:solidFill>
                <a:schemeClr val="dk1"/>
              </a:solidFill>
              <a:effectLst/>
              <a:latin typeface="+mn-lt"/>
              <a:ea typeface="+mn-ea"/>
              <a:cs typeface="+mn-cs"/>
            </a:rPr>
            <a:t>Ce score détermine le score global actuel d'item dans la </a:t>
          </a:r>
          <a:r>
            <a:rPr lang="en-IN" sz="1200" b="0" i="0">
              <a:solidFill>
                <a:srgbClr val="FF0000"/>
              </a:solidFill>
              <a:effectLst/>
              <a:latin typeface="+mn-lt"/>
              <a:ea typeface="+mn-ea"/>
              <a:cs typeface="+mn-cs"/>
            </a:rPr>
            <a:t>colonne H</a:t>
          </a:r>
          <a:r>
            <a:rPr lang="en-IN" sz="1200" b="0" i="0">
              <a:solidFill>
                <a:schemeClr val="dk1"/>
              </a:solidFill>
              <a:effectLst/>
              <a:latin typeface="+mn-lt"/>
              <a:ea typeface="+mn-ea"/>
              <a:cs typeface="+mn-cs"/>
            </a:rPr>
            <a:t>, qui est également calculé automatiquement. </a:t>
          </a:r>
        </a:p>
        <a:p>
          <a:endParaRPr lang="en-IN" sz="1200" b="0" i="0">
            <a:solidFill>
              <a:schemeClr val="dk1"/>
            </a:solidFill>
            <a:effectLst/>
            <a:latin typeface="+mn-lt"/>
            <a:ea typeface="+mn-ea"/>
            <a:cs typeface="+mn-cs"/>
          </a:endParaRPr>
        </a:p>
        <a:p>
          <a:r>
            <a:rPr lang="en-IN" sz="1200" b="1" i="0">
              <a:solidFill>
                <a:srgbClr val="FF0000"/>
              </a:solidFill>
              <a:effectLst/>
              <a:latin typeface="+mn-lt"/>
              <a:ea typeface="+mn-ea"/>
              <a:cs typeface="+mn-cs"/>
            </a:rPr>
            <a:t>(Remarque : les colonnes et les lignes en gris doivent être laissées vides).</a:t>
          </a:r>
        </a:p>
        <a:p>
          <a:endParaRPr lang="en-IN" sz="1200" b="0" i="0">
            <a:solidFill>
              <a:schemeClr val="dk1"/>
            </a:solidFill>
            <a:effectLst/>
            <a:latin typeface="+mn-lt"/>
            <a:ea typeface="+mn-ea"/>
            <a:cs typeface="+mn-cs"/>
          </a:endParaRPr>
        </a:p>
        <a:p>
          <a:r>
            <a:rPr lang="en-IN" sz="1200" b="0" i="0">
              <a:solidFill>
                <a:schemeClr val="dk1"/>
              </a:solidFill>
              <a:effectLst/>
              <a:latin typeface="+mn-lt"/>
              <a:ea typeface="+mn-ea"/>
              <a:cs typeface="+mn-cs"/>
            </a:rPr>
            <a:t>La </a:t>
          </a:r>
          <a:r>
            <a:rPr lang="en-IN" sz="1200" b="0" i="0">
              <a:solidFill>
                <a:srgbClr val="FF0000"/>
              </a:solidFill>
              <a:effectLst/>
              <a:latin typeface="+mn-lt"/>
              <a:ea typeface="+mn-ea"/>
              <a:cs typeface="+mn-cs"/>
            </a:rPr>
            <a:t>colonne J </a:t>
          </a:r>
          <a:r>
            <a:rPr lang="en-IN" sz="1200" b="0" i="0">
              <a:solidFill>
                <a:schemeClr val="dk1"/>
              </a:solidFill>
              <a:effectLst/>
              <a:latin typeface="+mn-lt"/>
              <a:ea typeface="+mn-ea"/>
              <a:cs typeface="+mn-cs"/>
            </a:rPr>
            <a:t>fournit une analyse des écarts entre l'état actuel des installations ou du lieu de travail de l'entreprise pour chaque sous-catégorie (en bleu) et l'engagement WASH (en vert).  Des détails génériques concernant les scores sont fournis dans l'échelle d'évaluation de la mise en œuvre (au bas de l'onglet d'auto-évaluation), ainsi que quelques directives sur l'interprétation des résultats. </a:t>
          </a:r>
        </a:p>
        <a:p>
          <a:endParaRPr lang="en-IN" sz="1200" b="0" i="0">
            <a:solidFill>
              <a:schemeClr val="dk1"/>
            </a:solidFill>
            <a:effectLst/>
            <a:latin typeface="+mn-lt"/>
            <a:ea typeface="+mn-ea"/>
            <a:cs typeface="+mn-cs"/>
          </a:endParaRPr>
        </a:p>
        <a:p>
          <a:r>
            <a:rPr lang="en-IN" sz="1200" b="0" i="0">
              <a:solidFill>
                <a:schemeClr val="dk1"/>
              </a:solidFill>
              <a:effectLst/>
              <a:latin typeface="+mn-lt"/>
              <a:ea typeface="+mn-ea"/>
              <a:cs typeface="+mn-cs"/>
            </a:rPr>
            <a:t>Une fois l'évaluation terminée, les entreprises doivent ajouter des commentaires et la justification de leurs évaluations dans la </a:t>
          </a:r>
          <a:r>
            <a:rPr lang="en-IN" sz="1200" b="0" i="0">
              <a:solidFill>
                <a:srgbClr val="FF0000"/>
              </a:solidFill>
              <a:effectLst/>
              <a:latin typeface="+mn-lt"/>
              <a:ea typeface="+mn-ea"/>
              <a:cs typeface="+mn-cs"/>
            </a:rPr>
            <a:t>colonne K </a:t>
          </a:r>
          <a:r>
            <a:rPr lang="en-IN" sz="1200" b="0" i="0">
              <a:solidFill>
                <a:schemeClr val="dk1"/>
              </a:solidFill>
              <a:effectLst/>
              <a:latin typeface="+mn-lt"/>
              <a:ea typeface="+mn-ea"/>
              <a:cs typeface="+mn-cs"/>
            </a:rPr>
            <a:t>et des recommandations dans la </a:t>
          </a:r>
          <a:r>
            <a:rPr lang="en-IN" sz="1200" b="0" i="0">
              <a:solidFill>
                <a:srgbClr val="FF0000"/>
              </a:solidFill>
              <a:effectLst/>
              <a:latin typeface="+mn-lt"/>
              <a:ea typeface="+mn-ea"/>
              <a:cs typeface="+mn-cs"/>
            </a:rPr>
            <a:t>colonne L</a:t>
          </a:r>
          <a:r>
            <a:rPr lang="en-IN" sz="1200" b="0" i="0">
              <a:solidFill>
                <a:schemeClr val="dk1"/>
              </a:solidFill>
              <a:effectLst/>
              <a:latin typeface="+mn-lt"/>
              <a:ea typeface="+mn-ea"/>
              <a:cs typeface="+mn-cs"/>
            </a:rPr>
            <a:t>. Veuillez vous référer aux </a:t>
          </a:r>
          <a:r>
            <a:rPr lang="en-IN" sz="1200" b="0" i="0">
              <a:solidFill>
                <a:srgbClr val="FF0000"/>
              </a:solidFill>
              <a:effectLst/>
              <a:latin typeface="+mn-lt"/>
              <a:ea typeface="+mn-ea"/>
              <a:cs typeface="+mn-cs"/>
            </a:rPr>
            <a:t>colonnes E et G </a:t>
          </a:r>
          <a:r>
            <a:rPr lang="en-IN" sz="1200" b="0" i="0">
              <a:solidFill>
                <a:schemeClr val="dk1"/>
              </a:solidFill>
              <a:effectLst/>
              <a:latin typeface="+mn-lt"/>
              <a:ea typeface="+mn-ea"/>
              <a:cs typeface="+mn-cs"/>
            </a:rPr>
            <a:t>pour identifier ce qui doit être mis en place pour atteindre la conformité totale pour chaque sous-catégorie. Si une dimension n'est pas applicable à l'installation ou au lieu de travail d'une entreprise, la mention "N/A" n'affectera pas vos notes. Toutefois, nous vous recommandons de mentionner les raisons de cette mention dans la section des commentaires de la </a:t>
          </a:r>
          <a:r>
            <a:rPr lang="en-IN" sz="1200" b="0" i="0">
              <a:solidFill>
                <a:srgbClr val="FF0000"/>
              </a:solidFill>
              <a:effectLst/>
              <a:latin typeface="+mn-lt"/>
              <a:ea typeface="+mn-ea"/>
              <a:cs typeface="+mn-cs"/>
            </a:rPr>
            <a:t>colonne K</a:t>
          </a:r>
          <a:r>
            <a:rPr lang="en-IN" sz="1200" b="0" i="0">
              <a:solidFill>
                <a:schemeClr val="dk1"/>
              </a:solidFill>
              <a:effectLst/>
              <a:latin typeface="+mn-lt"/>
              <a:ea typeface="+mn-ea"/>
              <a:cs typeface="+mn-cs"/>
            </a:rPr>
            <a:t>. </a:t>
          </a:r>
        </a:p>
        <a:p>
          <a:endParaRPr lang="en-IN" sz="1200" b="0" i="0">
            <a:solidFill>
              <a:schemeClr val="dk1"/>
            </a:solidFill>
            <a:effectLst/>
            <a:latin typeface="+mn-lt"/>
            <a:ea typeface="+mn-ea"/>
            <a:cs typeface="+mn-cs"/>
          </a:endParaRPr>
        </a:p>
        <a:p>
          <a:r>
            <a:rPr lang="en-IN" sz="1200" b="0" i="0">
              <a:solidFill>
                <a:schemeClr val="dk1"/>
              </a:solidFill>
              <a:effectLst/>
              <a:latin typeface="+mn-lt"/>
              <a:ea typeface="+mn-ea"/>
              <a:cs typeface="+mn-cs"/>
            </a:rPr>
            <a:t>Une fois que l'entreprise a terminé l'évaluation, les scores pour chaque catégorie sont générés dans l'onglet de sortie résumé. </a:t>
          </a:r>
        </a:p>
        <a:p>
          <a:endParaRPr lang="en-IN" sz="1200" b="0" i="0">
            <a:solidFill>
              <a:schemeClr val="dk1"/>
            </a:solidFill>
            <a:effectLst/>
            <a:latin typeface="+mn-lt"/>
            <a:ea typeface="+mn-ea"/>
            <a:cs typeface="+mn-cs"/>
          </a:endParaRPr>
        </a:p>
        <a:p>
          <a:r>
            <a:rPr lang="en-IN" sz="1200" b="1" i="0">
              <a:solidFill>
                <a:schemeClr val="dk1"/>
              </a:solidFill>
              <a:effectLst/>
              <a:latin typeface="+mn-lt"/>
              <a:ea typeface="+mn-ea"/>
              <a:cs typeface="+mn-cs"/>
            </a:rPr>
            <a:t>Onglet de synthèse</a:t>
          </a:r>
          <a:r>
            <a:rPr lang="en-IN" sz="1200" b="1" i="0" baseline="0">
              <a:solidFill>
                <a:schemeClr val="dk1"/>
              </a:solidFill>
              <a:effectLst/>
              <a:latin typeface="+mn-lt"/>
              <a:ea typeface="+mn-ea"/>
              <a:cs typeface="+mn-cs"/>
            </a:rPr>
            <a:t> des résultats</a:t>
          </a:r>
          <a:r>
            <a:rPr lang="en-IN" sz="1200" b="1" i="0">
              <a:solidFill>
                <a:schemeClr val="dk1"/>
              </a:solidFill>
              <a:effectLst/>
              <a:latin typeface="+mn-lt"/>
              <a:ea typeface="+mn-ea"/>
              <a:cs typeface="+mn-cs"/>
            </a:rPr>
            <a:t> : </a:t>
          </a:r>
          <a:r>
            <a:rPr lang="en-IN" sz="1200" b="0" i="0">
              <a:solidFill>
                <a:schemeClr val="dk1"/>
              </a:solidFill>
              <a:effectLst/>
              <a:latin typeface="+mn-lt"/>
              <a:ea typeface="+mn-ea"/>
              <a:cs typeface="+mn-cs"/>
            </a:rPr>
            <a:t>Résume et affiche les résultats agrégés de l'onglet d'auto-évaluation. Un score global et moyen est également fourni.</a:t>
          </a:r>
        </a:p>
        <a:p>
          <a:endParaRPr lang="en-IN" sz="1200" b="0" i="0">
            <a:solidFill>
              <a:schemeClr val="dk1"/>
            </a:solidFill>
            <a:effectLst/>
            <a:latin typeface="+mn-lt"/>
            <a:ea typeface="+mn-ea"/>
            <a:cs typeface="+mn-cs"/>
          </a:endParaRPr>
        </a:p>
        <a:p>
          <a:r>
            <a:rPr lang="en-IN" sz="1200" b="1" i="0">
              <a:solidFill>
                <a:schemeClr val="dk1"/>
              </a:solidFill>
              <a:effectLst/>
              <a:latin typeface="+mn-lt"/>
              <a:ea typeface="+mn-ea"/>
              <a:cs typeface="+mn-cs"/>
            </a:rPr>
            <a:t>Performance de l'entreprise </a:t>
          </a:r>
          <a:r>
            <a:rPr lang="en-IN" sz="1200" b="0" i="0">
              <a:solidFill>
                <a:schemeClr val="dk1"/>
              </a:solidFill>
              <a:effectLst/>
              <a:latin typeface="+mn-lt"/>
              <a:ea typeface="+mn-ea"/>
              <a:cs typeface="+mn-cs"/>
            </a:rPr>
            <a:t>: Si le résultat global (cellule F12 de l'onglet de sortie résumé) correspond à un respect d'au moins 90 % des exigences de l'engagement (c'est-à-dire que le score total dans D12 est au moins égal à 1,8), le résultat de l'auto-évaluation peut être considéré comme satisfaisant, à condition que les lacunes identifiées soient traitées par la direction avec un plan d'action clair et dans un délai approprié.</a:t>
          </a:r>
          <a:endParaRPr lang="en-US" sz="1400" b="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1507066</xdr:colOff>
      <xdr:row>4</xdr:row>
      <xdr:rowOff>11906</xdr:rowOff>
    </xdr:from>
    <xdr:to>
      <xdr:col>9</xdr:col>
      <xdr:colOff>2878667</xdr:colOff>
      <xdr:row>5</xdr:row>
      <xdr:rowOff>23812</xdr:rowOff>
    </xdr:to>
    <xdr:graphicFrame macro="">
      <xdr:nvGraphicFramePr>
        <xdr:cNvPr id="42" name="Chart 41">
          <a:extLst>
            <a:ext uri="{FF2B5EF4-FFF2-40B4-BE49-F238E27FC236}">
              <a16:creationId xmlns:a16="http://schemas.microsoft.com/office/drawing/2014/main"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6</xdr:row>
      <xdr:rowOff>428624</xdr:rowOff>
    </xdr:from>
    <xdr:to>
      <xdr:col>9</xdr:col>
      <xdr:colOff>2710144</xdr:colOff>
      <xdr:row>6</xdr:row>
      <xdr:rowOff>1004624</xdr:rowOff>
    </xdr:to>
    <xdr:graphicFrame macro="">
      <xdr:nvGraphicFramePr>
        <xdr:cNvPr id="43" name="Chart 42">
          <a:extLst>
            <a:ext uri="{FF2B5EF4-FFF2-40B4-BE49-F238E27FC236}">
              <a16:creationId xmlns:a16="http://schemas.microsoft.com/office/drawing/2014/main"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85725</xdr:colOff>
      <xdr:row>52</xdr:row>
      <xdr:rowOff>511175</xdr:rowOff>
    </xdr:from>
    <xdr:to>
      <xdr:col>9</xdr:col>
      <xdr:colOff>2713319</xdr:colOff>
      <xdr:row>53</xdr:row>
      <xdr:rowOff>208494</xdr:rowOff>
    </xdr:to>
    <xdr:graphicFrame macro="">
      <xdr:nvGraphicFramePr>
        <xdr:cNvPr id="122" name="Chart 121">
          <a:extLst>
            <a:ext uri="{FF2B5EF4-FFF2-40B4-BE49-F238E27FC236}">
              <a16:creationId xmlns:a16="http://schemas.microsoft.com/office/drawing/2014/main" id="{AC8849CE-12ED-4BC6-A11A-30834EE86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1083734</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xylem.com/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5E-D159-4B8F-9FE9-E283D7E3E945}">
  <dimension ref="B2:F2"/>
  <sheetViews>
    <sheetView topLeftCell="A26" zoomScale="89" zoomScaleNormal="89" workbookViewId="0"/>
  </sheetViews>
  <sheetFormatPr defaultColWidth="8.6640625" defaultRowHeight="14.4" x14ac:dyDescent="0.3"/>
  <cols>
    <col min="1" max="16384" width="8.6640625" style="89"/>
  </cols>
  <sheetData>
    <row r="2" spans="2:6" x14ac:dyDescent="0.3">
      <c r="B2" s="90"/>
      <c r="C2" s="90"/>
      <c r="D2" s="90"/>
      <c r="E2" s="90"/>
      <c r="F2" s="9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C54-BAA5-4BB9-A78B-15809C99C97F}">
  <dimension ref="A2:C6"/>
  <sheetViews>
    <sheetView workbookViewId="0">
      <selection activeCell="C16" sqref="C16"/>
    </sheetView>
  </sheetViews>
  <sheetFormatPr defaultColWidth="9.109375" defaultRowHeight="13.2" x14ac:dyDescent="0.25"/>
  <cols>
    <col min="1" max="1" width="2.5546875" style="91" customWidth="1"/>
    <col min="2" max="2" width="37.21875" style="91" bestFit="1" customWidth="1"/>
    <col min="3" max="3" width="109.44140625" style="91" bestFit="1" customWidth="1"/>
    <col min="4" max="16384" width="9.109375" style="92"/>
  </cols>
  <sheetData>
    <row r="2" spans="1:3" x14ac:dyDescent="0.25">
      <c r="B2" s="93" t="s">
        <v>47</v>
      </c>
      <c r="C2" s="93" t="s">
        <v>41</v>
      </c>
    </row>
    <row r="3" spans="1:3" ht="14.4" x14ac:dyDescent="0.3">
      <c r="A3" s="94"/>
      <c r="B3" s="97" t="s">
        <v>48</v>
      </c>
      <c r="C3" s="95" t="s">
        <v>52</v>
      </c>
    </row>
    <row r="4" spans="1:3" ht="14.4" x14ac:dyDescent="0.3">
      <c r="A4" s="94"/>
      <c r="B4" s="97" t="s">
        <v>49</v>
      </c>
      <c r="C4" s="95" t="s">
        <v>53</v>
      </c>
    </row>
    <row r="5" spans="1:3" ht="14.4" x14ac:dyDescent="0.3">
      <c r="A5" s="94"/>
      <c r="B5" s="97" t="s">
        <v>50</v>
      </c>
      <c r="C5" s="95" t="s">
        <v>54</v>
      </c>
    </row>
    <row r="6" spans="1:3" ht="14.4" x14ac:dyDescent="0.3">
      <c r="B6" s="97" t="s">
        <v>51</v>
      </c>
      <c r="C6" s="96" t="s">
        <v>55</v>
      </c>
    </row>
  </sheetData>
  <hyperlinks>
    <hyperlink ref="B3" location="Couverture!A1" display="Couverture" xr:uid="{D3223C20-FA01-40DA-987F-0062551A1DDC}"/>
    <hyperlink ref="B4" location="Contenus!A1" display="Contents" xr:uid="{236064F7-23A4-4EC8-A8BB-1564F66FC262}"/>
    <hyperlink ref="B6" location="'Synthèse des résultats'!A1" display="Synthèse des résultats" xr:uid="{5799FDC0-3AA8-4DC6-8F09-D31323884310}"/>
    <hyperlink ref="B5" location="'Auto Evaluation'!A1" display="Auto Evaluation" xr:uid="{6B93DD74-894C-417F-80B2-3DA0473EE3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29B9-10FC-48DD-A22A-8677592F420C}">
  <dimension ref="A2:M126"/>
  <sheetViews>
    <sheetView showGridLines="0" tabSelected="1" zoomScale="75" zoomScaleNormal="75" workbookViewId="0">
      <pane ySplit="5" topLeftCell="A15" activePane="bottomLeft" state="frozen"/>
      <selection pane="bottomLeft" activeCell="G109" sqref="G109"/>
    </sheetView>
  </sheetViews>
  <sheetFormatPr defaultColWidth="9.109375" defaultRowHeight="14.4" x14ac:dyDescent="0.3"/>
  <cols>
    <col min="1" max="1" width="2.44140625" style="1" customWidth="1"/>
    <col min="2" max="2" width="10.88671875" style="1" customWidth="1"/>
    <col min="3" max="3" width="14.44140625" style="1" customWidth="1"/>
    <col min="4" max="4" width="37.109375" style="1" customWidth="1"/>
    <col min="5" max="5" width="65.77734375" style="99" customWidth="1"/>
    <col min="6" max="6" width="16.88671875" style="1" customWidth="1"/>
    <col min="7" max="7" width="51.44140625" style="1" customWidth="1"/>
    <col min="8" max="9" width="14.6640625" style="1" customWidth="1"/>
    <col min="10" max="10" width="41.88671875" style="1" customWidth="1"/>
    <col min="11" max="12" width="51.88671875" style="1" customWidth="1"/>
    <col min="13" max="13" width="5.5546875" style="1" customWidth="1"/>
    <col min="14" max="16384" width="9.109375" style="4"/>
  </cols>
  <sheetData>
    <row r="2" spans="1:13" ht="21.6" thickBot="1" x14ac:dyDescent="0.45">
      <c r="B2" s="2" t="s">
        <v>63</v>
      </c>
      <c r="C2" s="2"/>
      <c r="D2" s="3"/>
      <c r="E2" s="98"/>
      <c r="F2" s="3"/>
      <c r="G2" s="3"/>
      <c r="H2" s="3"/>
      <c r="I2" s="3"/>
      <c r="J2" s="3"/>
      <c r="K2" s="3"/>
      <c r="L2" s="3"/>
    </row>
    <row r="3" spans="1:13" ht="21.75" customHeight="1" thickBot="1" x14ac:dyDescent="0.45">
      <c r="C3" s="5"/>
      <c r="F3" s="106"/>
    </row>
    <row r="4" spans="1:13" ht="21.75" customHeight="1" thickBot="1" x14ac:dyDescent="0.35">
      <c r="A4" s="6"/>
      <c r="B4" s="6"/>
      <c r="C4" s="7"/>
      <c r="D4" s="8" t="s">
        <v>81</v>
      </c>
      <c r="E4" s="9"/>
      <c r="F4" s="9"/>
      <c r="G4" s="9"/>
      <c r="H4" s="9"/>
      <c r="I4" s="9"/>
      <c r="J4" s="9"/>
      <c r="K4" s="9"/>
      <c r="L4" s="9"/>
      <c r="M4" s="6"/>
    </row>
    <row r="5" spans="1:13" ht="60" customHeight="1" thickBot="1" x14ac:dyDescent="0.35">
      <c r="A5" s="6"/>
      <c r="B5" s="6"/>
      <c r="C5" s="10"/>
      <c r="D5" s="11" t="s">
        <v>82</v>
      </c>
      <c r="E5" s="11" t="s">
        <v>88</v>
      </c>
      <c r="F5" s="11" t="s">
        <v>87</v>
      </c>
      <c r="G5" s="11" t="s">
        <v>84</v>
      </c>
      <c r="H5" s="52" t="s">
        <v>57</v>
      </c>
      <c r="I5" s="52" t="s">
        <v>83</v>
      </c>
      <c r="J5" s="109" t="s">
        <v>58</v>
      </c>
      <c r="K5" s="52" t="s">
        <v>85</v>
      </c>
      <c r="L5" s="52" t="s">
        <v>86</v>
      </c>
      <c r="M5" s="6"/>
    </row>
    <row r="6" spans="1:13" ht="15" thickTop="1" x14ac:dyDescent="0.3">
      <c r="A6" s="6"/>
      <c r="B6" s="12" t="s">
        <v>0</v>
      </c>
      <c r="C6" s="13"/>
      <c r="D6" s="14" t="s">
        <v>89</v>
      </c>
      <c r="E6" s="15"/>
      <c r="F6" s="107" t="s">
        <v>33</v>
      </c>
      <c r="G6" s="15"/>
      <c r="H6" s="222">
        <f>IFERROR(AVERAGE(H7:H11),"n/a")</f>
        <v>1.8</v>
      </c>
      <c r="I6" s="223">
        <f>IFERROR(AVERAGE(I7:I11),0)</f>
        <v>2</v>
      </c>
      <c r="J6" s="17"/>
      <c r="K6" s="18"/>
      <c r="L6" s="19"/>
      <c r="M6" s="6"/>
    </row>
    <row r="7" spans="1:13" ht="103.5" customHeight="1" x14ac:dyDescent="0.3">
      <c r="A7" s="6"/>
      <c r="B7" s="20"/>
      <c r="C7" s="54" t="s">
        <v>1</v>
      </c>
      <c r="D7" s="21" t="s">
        <v>93</v>
      </c>
      <c r="E7" s="22" t="s">
        <v>127</v>
      </c>
      <c r="F7" s="53"/>
      <c r="G7" s="53"/>
      <c r="H7" s="230">
        <v>2</v>
      </c>
      <c r="I7" s="23">
        <v>2</v>
      </c>
      <c r="J7" s="24"/>
      <c r="K7" s="25"/>
      <c r="L7" s="25"/>
      <c r="M7" s="6"/>
    </row>
    <row r="8" spans="1:13" s="28" customFormat="1" ht="123" customHeight="1" x14ac:dyDescent="0.3">
      <c r="A8" s="26"/>
      <c r="B8" s="20"/>
      <c r="C8" s="55" t="s">
        <v>2</v>
      </c>
      <c r="D8" s="233" t="s">
        <v>94</v>
      </c>
      <c r="E8" s="22" t="s">
        <v>128</v>
      </c>
      <c r="F8" s="53"/>
      <c r="G8" s="53"/>
      <c r="H8" s="120">
        <v>2</v>
      </c>
      <c r="I8" s="23">
        <v>2</v>
      </c>
      <c r="J8" s="24"/>
      <c r="K8" s="25"/>
      <c r="L8" s="27"/>
      <c r="M8" s="6"/>
    </row>
    <row r="9" spans="1:13" ht="94.5" customHeight="1" x14ac:dyDescent="0.3">
      <c r="A9" s="6"/>
      <c r="B9" s="20"/>
      <c r="C9" s="54" t="s">
        <v>3</v>
      </c>
      <c r="D9" s="21" t="s">
        <v>95</v>
      </c>
      <c r="E9" s="22" t="s">
        <v>129</v>
      </c>
      <c r="F9" s="53"/>
      <c r="G9" s="53"/>
      <c r="H9" s="120">
        <v>1</v>
      </c>
      <c r="I9" s="23">
        <v>2</v>
      </c>
      <c r="J9" s="29"/>
      <c r="K9" s="25"/>
      <c r="L9" s="25"/>
      <c r="M9" s="6"/>
    </row>
    <row r="10" spans="1:13" ht="134.1" customHeight="1" x14ac:dyDescent="0.3">
      <c r="A10" s="6"/>
      <c r="B10" s="20"/>
      <c r="C10" s="54" t="s">
        <v>30</v>
      </c>
      <c r="D10" s="21" t="s">
        <v>96</v>
      </c>
      <c r="E10" s="22" t="s">
        <v>130</v>
      </c>
      <c r="F10" s="53"/>
      <c r="G10" s="53"/>
      <c r="H10" s="122">
        <v>2</v>
      </c>
      <c r="I10" s="50">
        <v>2</v>
      </c>
      <c r="J10" s="68"/>
      <c r="K10" s="51"/>
      <c r="L10" s="51"/>
      <c r="M10" s="6"/>
    </row>
    <row r="11" spans="1:13" ht="95.4" customHeight="1" thickBot="1" x14ac:dyDescent="0.35">
      <c r="A11" s="6"/>
      <c r="B11" s="20"/>
      <c r="C11" s="54" t="s">
        <v>31</v>
      </c>
      <c r="D11" s="49" t="s">
        <v>97</v>
      </c>
      <c r="E11" s="22" t="s">
        <v>131</v>
      </c>
      <c r="F11" s="67"/>
      <c r="G11" s="53"/>
      <c r="H11" s="120">
        <v>2</v>
      </c>
      <c r="I11" s="23">
        <v>2</v>
      </c>
      <c r="J11" s="29"/>
      <c r="K11" s="25"/>
      <c r="L11" s="25"/>
      <c r="M11" s="6"/>
    </row>
    <row r="12" spans="1:13" ht="29.55" customHeight="1" thickTop="1" x14ac:dyDescent="0.3">
      <c r="A12" s="6"/>
      <c r="B12" s="12" t="s">
        <v>4</v>
      </c>
      <c r="C12" s="13"/>
      <c r="D12" s="57" t="s">
        <v>98</v>
      </c>
      <c r="E12" s="58"/>
      <c r="F12" s="118" t="s">
        <v>33</v>
      </c>
      <c r="G12" s="58"/>
      <c r="H12" s="223">
        <f>IFERROR(AVERAGE(H13:H34),"n/a")</f>
        <v>1.5</v>
      </c>
      <c r="I12" s="223">
        <f>IFERROR(AVERAGE(I13:I34),0)</f>
        <v>2</v>
      </c>
      <c r="J12" s="17"/>
      <c r="K12" s="19"/>
      <c r="L12" s="19"/>
      <c r="M12" s="6"/>
    </row>
    <row r="13" spans="1:13" ht="28.5" customHeight="1" x14ac:dyDescent="0.3">
      <c r="A13" s="237"/>
      <c r="B13" s="299"/>
      <c r="C13" s="239" t="s">
        <v>5</v>
      </c>
      <c r="D13" s="300" t="s">
        <v>99</v>
      </c>
      <c r="E13" s="212" t="s">
        <v>145</v>
      </c>
      <c r="F13" s="131">
        <v>1</v>
      </c>
      <c r="G13" s="303" t="s">
        <v>132</v>
      </c>
      <c r="H13" s="314">
        <f>IF(F18=0, 0,IF(F18=5, 2,1))</f>
        <v>1</v>
      </c>
      <c r="I13" s="249">
        <v>2</v>
      </c>
      <c r="J13" s="308"/>
      <c r="K13" s="308"/>
      <c r="L13" s="308"/>
      <c r="M13" s="6"/>
    </row>
    <row r="14" spans="1:13" ht="27" customHeight="1" x14ac:dyDescent="0.3">
      <c r="A14" s="237"/>
      <c r="B14" s="299"/>
      <c r="C14" s="239"/>
      <c r="D14" s="301"/>
      <c r="E14" s="215" t="s">
        <v>146</v>
      </c>
      <c r="F14" s="131">
        <v>1</v>
      </c>
      <c r="G14" s="304"/>
      <c r="H14" s="315"/>
      <c r="I14" s="250"/>
      <c r="J14" s="309"/>
      <c r="K14" s="309"/>
      <c r="L14" s="309"/>
      <c r="M14" s="6"/>
    </row>
    <row r="15" spans="1:13" ht="28.5" customHeight="1" x14ac:dyDescent="0.3">
      <c r="A15" s="237"/>
      <c r="B15" s="299"/>
      <c r="C15" s="239"/>
      <c r="D15" s="301"/>
      <c r="E15" s="231" t="s">
        <v>147</v>
      </c>
      <c r="F15" s="124" t="s">
        <v>29</v>
      </c>
      <c r="G15" s="304"/>
      <c r="H15" s="315"/>
      <c r="I15" s="250"/>
      <c r="J15" s="309"/>
      <c r="K15" s="309"/>
      <c r="L15" s="309"/>
      <c r="M15" s="6"/>
    </row>
    <row r="16" spans="1:13" ht="15" customHeight="1" x14ac:dyDescent="0.3">
      <c r="A16" s="237"/>
      <c r="B16" s="299"/>
      <c r="C16" s="239"/>
      <c r="D16" s="301"/>
      <c r="E16" s="216" t="s">
        <v>148</v>
      </c>
      <c r="F16" s="124">
        <v>1</v>
      </c>
      <c r="G16" s="304"/>
      <c r="H16" s="315"/>
      <c r="I16" s="250"/>
      <c r="J16" s="309"/>
      <c r="K16" s="309"/>
      <c r="L16" s="309"/>
      <c r="M16" s="6"/>
    </row>
    <row r="17" spans="1:13" ht="15.9" customHeight="1" x14ac:dyDescent="0.3">
      <c r="A17" s="237"/>
      <c r="B17" s="299"/>
      <c r="C17" s="239"/>
      <c r="D17" s="301"/>
      <c r="E17" s="105" t="s">
        <v>149</v>
      </c>
      <c r="F17" s="125">
        <v>0</v>
      </c>
      <c r="G17" s="304"/>
      <c r="H17" s="315"/>
      <c r="I17" s="250"/>
      <c r="J17" s="309"/>
      <c r="K17" s="309"/>
      <c r="L17" s="309"/>
      <c r="M17" s="6"/>
    </row>
    <row r="18" spans="1:13" ht="16.5" customHeight="1" x14ac:dyDescent="0.3">
      <c r="A18" s="237"/>
      <c r="B18" s="299"/>
      <c r="C18" s="66"/>
      <c r="D18" s="302"/>
      <c r="E18" s="153" t="s">
        <v>40</v>
      </c>
      <c r="F18" s="154">
        <f t="array" ref="F18">SUM(IF(F13:F17=" 'n/a'",1,F13:F17))</f>
        <v>4</v>
      </c>
      <c r="G18" s="305"/>
      <c r="H18" s="316"/>
      <c r="I18" s="258"/>
      <c r="J18" s="310"/>
      <c r="K18" s="310"/>
      <c r="L18" s="310"/>
      <c r="M18" s="6"/>
    </row>
    <row r="19" spans="1:13" ht="18" customHeight="1" x14ac:dyDescent="0.3">
      <c r="A19" s="237"/>
      <c r="B19" s="299"/>
      <c r="C19" s="239" t="s">
        <v>6</v>
      </c>
      <c r="D19" s="300" t="s">
        <v>100</v>
      </c>
      <c r="E19" s="210" t="s">
        <v>150</v>
      </c>
      <c r="F19" s="131">
        <v>1</v>
      </c>
      <c r="G19" s="303" t="s">
        <v>132</v>
      </c>
      <c r="H19" s="311">
        <f>IF(F24=0, 0,IF(F24=5, 2,1))</f>
        <v>1</v>
      </c>
      <c r="I19" s="306">
        <v>2</v>
      </c>
      <c r="J19" s="308"/>
      <c r="K19" s="308"/>
      <c r="L19" s="308"/>
      <c r="M19" s="6"/>
    </row>
    <row r="20" spans="1:13" ht="39" customHeight="1" x14ac:dyDescent="0.3">
      <c r="A20" s="237"/>
      <c r="B20" s="299"/>
      <c r="C20" s="239"/>
      <c r="D20" s="301"/>
      <c r="E20" s="211" t="s">
        <v>151</v>
      </c>
      <c r="F20" s="129">
        <v>1</v>
      </c>
      <c r="G20" s="304"/>
      <c r="H20" s="312"/>
      <c r="I20" s="282"/>
      <c r="J20" s="309"/>
      <c r="K20" s="309"/>
      <c r="L20" s="309"/>
      <c r="M20" s="6"/>
    </row>
    <row r="21" spans="1:13" ht="13.5" customHeight="1" x14ac:dyDescent="0.3">
      <c r="A21" s="237"/>
      <c r="B21" s="299"/>
      <c r="C21" s="239"/>
      <c r="D21" s="301"/>
      <c r="E21" s="211" t="s">
        <v>152</v>
      </c>
      <c r="F21" s="127">
        <v>1</v>
      </c>
      <c r="G21" s="304"/>
      <c r="H21" s="312"/>
      <c r="I21" s="282"/>
      <c r="J21" s="309"/>
      <c r="K21" s="309"/>
      <c r="L21" s="309"/>
      <c r="M21" s="6"/>
    </row>
    <row r="22" spans="1:13" ht="28.5" customHeight="1" x14ac:dyDescent="0.3">
      <c r="A22" s="237"/>
      <c r="B22" s="299"/>
      <c r="C22" s="239"/>
      <c r="D22" s="301"/>
      <c r="E22" s="211" t="s">
        <v>153</v>
      </c>
      <c r="F22" s="129">
        <v>0</v>
      </c>
      <c r="G22" s="304"/>
      <c r="H22" s="312"/>
      <c r="I22" s="282"/>
      <c r="J22" s="309"/>
      <c r="K22" s="309"/>
      <c r="L22" s="309"/>
      <c r="M22" s="6"/>
    </row>
    <row r="23" spans="1:13" s="60" customFormat="1" ht="28.5" customHeight="1" x14ac:dyDescent="0.3">
      <c r="A23" s="237"/>
      <c r="B23" s="299"/>
      <c r="C23" s="239"/>
      <c r="D23" s="301"/>
      <c r="E23" s="61" t="s">
        <v>154</v>
      </c>
      <c r="F23" s="130">
        <v>1</v>
      </c>
      <c r="G23" s="304"/>
      <c r="H23" s="312"/>
      <c r="I23" s="282"/>
      <c r="J23" s="309"/>
      <c r="K23" s="309"/>
      <c r="L23" s="309"/>
      <c r="M23" s="59"/>
    </row>
    <row r="24" spans="1:13" s="60" customFormat="1" ht="14.1" customHeight="1" x14ac:dyDescent="0.3">
      <c r="A24" s="237"/>
      <c r="B24" s="299"/>
      <c r="C24" s="239"/>
      <c r="D24" s="302"/>
      <c r="E24" s="153" t="s">
        <v>40</v>
      </c>
      <c r="F24" s="154">
        <f t="array" ref="F24">SUM(IF(F19:F23=" 'n/a'",1,F19:F23))</f>
        <v>4</v>
      </c>
      <c r="G24" s="305"/>
      <c r="H24" s="313"/>
      <c r="I24" s="307"/>
      <c r="J24" s="310"/>
      <c r="K24" s="310"/>
      <c r="L24" s="310"/>
      <c r="M24" s="59"/>
    </row>
    <row r="25" spans="1:13" s="33" customFormat="1" ht="117.6" customHeight="1" x14ac:dyDescent="0.3">
      <c r="A25" s="6"/>
      <c r="B25" s="31"/>
      <c r="C25" s="54" t="s">
        <v>7</v>
      </c>
      <c r="D25" s="21" t="s">
        <v>101</v>
      </c>
      <c r="E25" s="22" t="s">
        <v>155</v>
      </c>
      <c r="F25" s="67"/>
      <c r="G25" s="53"/>
      <c r="H25" s="120">
        <v>1</v>
      </c>
      <c r="I25" s="23">
        <v>2</v>
      </c>
      <c r="J25" s="24"/>
      <c r="K25" s="25"/>
      <c r="L25" s="25"/>
      <c r="M25" s="6"/>
    </row>
    <row r="26" spans="1:13" s="33" customFormat="1" ht="31.5" customHeight="1" x14ac:dyDescent="0.3">
      <c r="A26" s="237"/>
      <c r="B26" s="238"/>
      <c r="C26" s="239" t="s">
        <v>32</v>
      </c>
      <c r="D26" s="300" t="s">
        <v>102</v>
      </c>
      <c r="E26" s="210" t="s">
        <v>156</v>
      </c>
      <c r="F26" s="132" t="s">
        <v>29</v>
      </c>
      <c r="G26" s="290" t="s">
        <v>133</v>
      </c>
      <c r="H26" s="246">
        <f>+IF(F29=0,0,IF(F29=3,2,1))</f>
        <v>2</v>
      </c>
      <c r="I26" s="249">
        <v>2</v>
      </c>
      <c r="J26" s="252"/>
      <c r="K26" s="234"/>
      <c r="L26" s="234"/>
      <c r="M26" s="6"/>
    </row>
    <row r="27" spans="1:13" s="33" customFormat="1" ht="45.6" customHeight="1" x14ac:dyDescent="0.3">
      <c r="A27" s="237"/>
      <c r="B27" s="238"/>
      <c r="C27" s="239"/>
      <c r="D27" s="301"/>
      <c r="E27" s="211" t="s">
        <v>157</v>
      </c>
      <c r="F27" s="129">
        <v>1</v>
      </c>
      <c r="G27" s="291"/>
      <c r="H27" s="247"/>
      <c r="I27" s="250"/>
      <c r="J27" s="253"/>
      <c r="K27" s="235"/>
      <c r="L27" s="235"/>
      <c r="M27" s="6"/>
    </row>
    <row r="28" spans="1:13" s="33" customFormat="1" ht="39.6" customHeight="1" x14ac:dyDescent="0.3">
      <c r="A28" s="237"/>
      <c r="B28" s="238"/>
      <c r="C28" s="239"/>
      <c r="D28" s="301"/>
      <c r="E28" s="224" t="s">
        <v>158</v>
      </c>
      <c r="F28" s="130">
        <v>1</v>
      </c>
      <c r="G28" s="291"/>
      <c r="H28" s="247"/>
      <c r="I28" s="250"/>
      <c r="J28" s="253"/>
      <c r="K28" s="235"/>
      <c r="L28" s="235"/>
      <c r="M28" s="6"/>
    </row>
    <row r="29" spans="1:13" s="33" customFormat="1" ht="18" customHeight="1" x14ac:dyDescent="0.3">
      <c r="A29" s="237"/>
      <c r="B29" s="238"/>
      <c r="C29" s="239"/>
      <c r="D29" s="302"/>
      <c r="E29" s="157" t="s">
        <v>40</v>
      </c>
      <c r="F29" s="156">
        <f t="array" ref="F29">SUM(IF(F26:F28= " 'n/a'",1,F26:F28))</f>
        <v>3</v>
      </c>
      <c r="G29" s="292"/>
      <c r="H29" s="257"/>
      <c r="I29" s="258"/>
      <c r="J29" s="259"/>
      <c r="K29" s="260"/>
      <c r="L29" s="260"/>
      <c r="M29" s="6"/>
    </row>
    <row r="30" spans="1:13" s="33" customFormat="1" ht="54.9" customHeight="1" x14ac:dyDescent="0.3">
      <c r="A30" s="237"/>
      <c r="B30" s="238"/>
      <c r="C30" s="239" t="s">
        <v>8</v>
      </c>
      <c r="D30" s="296" t="s">
        <v>103</v>
      </c>
      <c r="E30" s="210" t="s">
        <v>159</v>
      </c>
      <c r="F30" s="132" t="s">
        <v>29</v>
      </c>
      <c r="G30" s="243" t="s">
        <v>134</v>
      </c>
      <c r="H30" s="246">
        <f>+IF(F33=0,0,IF(F33=3,2,1))</f>
        <v>2</v>
      </c>
      <c r="I30" s="249">
        <v>2</v>
      </c>
      <c r="J30" s="252"/>
      <c r="K30" s="234"/>
      <c r="L30" s="234"/>
      <c r="M30" s="6"/>
    </row>
    <row r="31" spans="1:13" s="33" customFormat="1" ht="54.9" customHeight="1" x14ac:dyDescent="0.3">
      <c r="A31" s="237"/>
      <c r="B31" s="238"/>
      <c r="C31" s="239"/>
      <c r="D31" s="297"/>
      <c r="E31" s="211" t="s">
        <v>160</v>
      </c>
      <c r="F31" s="129">
        <v>1</v>
      </c>
      <c r="G31" s="244"/>
      <c r="H31" s="247"/>
      <c r="I31" s="250"/>
      <c r="J31" s="253"/>
      <c r="K31" s="235"/>
      <c r="L31" s="235"/>
      <c r="M31" s="6"/>
    </row>
    <row r="32" spans="1:13" s="33" customFormat="1" ht="44.4" customHeight="1" x14ac:dyDescent="0.3">
      <c r="A32" s="237"/>
      <c r="B32" s="238"/>
      <c r="C32" s="239"/>
      <c r="D32" s="297"/>
      <c r="E32" s="133" t="s">
        <v>161</v>
      </c>
      <c r="F32" s="225">
        <v>1</v>
      </c>
      <c r="G32" s="244"/>
      <c r="H32" s="247"/>
      <c r="I32" s="250"/>
      <c r="J32" s="253"/>
      <c r="K32" s="235"/>
      <c r="L32" s="235"/>
      <c r="M32" s="6"/>
    </row>
    <row r="33" spans="1:13" s="33" customFormat="1" ht="18" customHeight="1" x14ac:dyDescent="0.3">
      <c r="A33" s="237"/>
      <c r="B33" s="238"/>
      <c r="C33" s="239"/>
      <c r="D33" s="298"/>
      <c r="E33" s="157" t="s">
        <v>40</v>
      </c>
      <c r="F33" s="158">
        <f t="array" ref="F33">SUM(IF(F30:F32=" 'n/a'",1,F30:F32))</f>
        <v>3</v>
      </c>
      <c r="G33" s="256"/>
      <c r="H33" s="257"/>
      <c r="I33" s="258"/>
      <c r="J33" s="259"/>
      <c r="K33" s="260"/>
      <c r="L33" s="260"/>
      <c r="M33" s="6"/>
    </row>
    <row r="34" spans="1:13" ht="99" customHeight="1" thickBot="1" x14ac:dyDescent="0.35">
      <c r="A34" s="6"/>
      <c r="B34" s="31"/>
      <c r="C34" s="54" t="s">
        <v>9</v>
      </c>
      <c r="D34" s="32" t="s">
        <v>104</v>
      </c>
      <c r="E34" s="22" t="s">
        <v>162</v>
      </c>
      <c r="F34" s="53"/>
      <c r="G34" s="53"/>
      <c r="H34" s="120">
        <v>2</v>
      </c>
      <c r="I34" s="23">
        <v>2</v>
      </c>
      <c r="J34" s="24"/>
      <c r="K34" s="25"/>
      <c r="L34" s="25"/>
      <c r="M34" s="6"/>
    </row>
    <row r="35" spans="1:13" ht="15" thickTop="1" x14ac:dyDescent="0.3">
      <c r="A35" s="6"/>
      <c r="B35" s="12" t="s">
        <v>10</v>
      </c>
      <c r="C35" s="13"/>
      <c r="D35" s="30" t="s">
        <v>112</v>
      </c>
      <c r="E35" s="15"/>
      <c r="F35" s="110" t="s">
        <v>33</v>
      </c>
      <c r="G35" s="15"/>
      <c r="H35" s="223">
        <f>IFERROR(AVERAGE(H36:H57),"n/a")</f>
        <v>0.7142857142857143</v>
      </c>
      <c r="I35" s="223">
        <f>IFERROR(AVERAGE(I36:I57),0)</f>
        <v>2</v>
      </c>
      <c r="J35" s="17"/>
      <c r="K35" s="19"/>
      <c r="L35" s="19"/>
      <c r="M35" s="6"/>
    </row>
    <row r="36" spans="1:13" ht="70.5" customHeight="1" x14ac:dyDescent="0.3">
      <c r="A36" s="237"/>
      <c r="B36" s="238"/>
      <c r="C36" s="239" t="s">
        <v>11</v>
      </c>
      <c r="D36" s="271" t="s">
        <v>105</v>
      </c>
      <c r="E36" s="217" t="s">
        <v>163</v>
      </c>
      <c r="F36" s="126">
        <v>1</v>
      </c>
      <c r="G36" s="293" t="s">
        <v>135</v>
      </c>
      <c r="H36" s="246">
        <f>+IF(F43=0,0,IF(F43=7,2,1))</f>
        <v>2</v>
      </c>
      <c r="I36" s="249">
        <v>2</v>
      </c>
      <c r="J36" s="252"/>
      <c r="K36" s="234"/>
      <c r="L36" s="234"/>
      <c r="M36" s="6"/>
    </row>
    <row r="37" spans="1:13" ht="28.5" customHeight="1" x14ac:dyDescent="0.3">
      <c r="A37" s="237"/>
      <c r="B37" s="238"/>
      <c r="C37" s="239"/>
      <c r="D37" s="272"/>
      <c r="E37" s="211" t="s">
        <v>164</v>
      </c>
      <c r="F37" s="124">
        <v>1</v>
      </c>
      <c r="G37" s="294"/>
      <c r="H37" s="247"/>
      <c r="I37" s="250"/>
      <c r="J37" s="253"/>
      <c r="K37" s="235"/>
      <c r="L37" s="235"/>
      <c r="M37" s="6"/>
    </row>
    <row r="38" spans="1:13" ht="30" customHeight="1" x14ac:dyDescent="0.3">
      <c r="A38" s="237"/>
      <c r="B38" s="238"/>
      <c r="C38" s="239"/>
      <c r="D38" s="272"/>
      <c r="E38" s="211" t="s">
        <v>165</v>
      </c>
      <c r="F38" s="134">
        <v>1</v>
      </c>
      <c r="G38" s="294"/>
      <c r="H38" s="247"/>
      <c r="I38" s="250"/>
      <c r="J38" s="253"/>
      <c r="K38" s="235"/>
      <c r="L38" s="235"/>
      <c r="M38" s="6"/>
    </row>
    <row r="39" spans="1:13" ht="30" customHeight="1" x14ac:dyDescent="0.3">
      <c r="A39" s="237"/>
      <c r="B39" s="238"/>
      <c r="C39" s="239"/>
      <c r="D39" s="272"/>
      <c r="E39" s="218" t="s">
        <v>166</v>
      </c>
      <c r="F39" s="124">
        <v>1</v>
      </c>
      <c r="G39" s="294"/>
      <c r="H39" s="247"/>
      <c r="I39" s="250"/>
      <c r="J39" s="253"/>
      <c r="K39" s="235"/>
      <c r="L39" s="235"/>
      <c r="M39" s="6"/>
    </row>
    <row r="40" spans="1:13" ht="30.9" customHeight="1" x14ac:dyDescent="0.3">
      <c r="A40" s="237"/>
      <c r="B40" s="238"/>
      <c r="C40" s="239"/>
      <c r="D40" s="272"/>
      <c r="E40" s="211" t="s">
        <v>167</v>
      </c>
      <c r="F40" s="124" t="s">
        <v>29</v>
      </c>
      <c r="G40" s="294"/>
      <c r="H40" s="247"/>
      <c r="I40" s="250"/>
      <c r="J40" s="253"/>
      <c r="K40" s="235"/>
      <c r="L40" s="235"/>
      <c r="M40" s="6"/>
    </row>
    <row r="41" spans="1:13" ht="29.4" customHeight="1" x14ac:dyDescent="0.3">
      <c r="A41" s="237"/>
      <c r="B41" s="238"/>
      <c r="C41" s="239"/>
      <c r="D41" s="272"/>
      <c r="E41" s="218" t="s">
        <v>168</v>
      </c>
      <c r="F41" s="134" t="s">
        <v>29</v>
      </c>
      <c r="G41" s="294"/>
      <c r="H41" s="247"/>
      <c r="I41" s="250"/>
      <c r="J41" s="253"/>
      <c r="K41" s="235"/>
      <c r="L41" s="235"/>
      <c r="M41" s="6"/>
    </row>
    <row r="42" spans="1:13" ht="17.100000000000001" customHeight="1" x14ac:dyDescent="0.3">
      <c r="A42" s="237"/>
      <c r="B42" s="238"/>
      <c r="C42" s="239"/>
      <c r="D42" s="272"/>
      <c r="E42" s="62" t="s">
        <v>169</v>
      </c>
      <c r="F42" s="135">
        <v>1</v>
      </c>
      <c r="G42" s="294"/>
      <c r="H42" s="247"/>
      <c r="I42" s="250"/>
      <c r="J42" s="253"/>
      <c r="K42" s="235"/>
      <c r="L42" s="235"/>
      <c r="M42" s="6"/>
    </row>
    <row r="43" spans="1:13" ht="17.100000000000001" customHeight="1" x14ac:dyDescent="0.3">
      <c r="A43" s="237"/>
      <c r="B43" s="238"/>
      <c r="C43" s="239"/>
      <c r="D43" s="276"/>
      <c r="E43" s="159" t="s">
        <v>40</v>
      </c>
      <c r="F43" s="158">
        <f t="array" ref="F43">SUM(IF(F36:F42=" 'n/a'",1,F36:F42))</f>
        <v>7</v>
      </c>
      <c r="G43" s="295"/>
      <c r="H43" s="257"/>
      <c r="I43" s="258"/>
      <c r="J43" s="259"/>
      <c r="K43" s="260"/>
      <c r="L43" s="260"/>
      <c r="M43" s="6"/>
    </row>
    <row r="44" spans="1:13" ht="81.900000000000006" customHeight="1" x14ac:dyDescent="0.3">
      <c r="A44" s="237"/>
      <c r="B44" s="238"/>
      <c r="C44" s="239" t="s">
        <v>12</v>
      </c>
      <c r="D44" s="271" t="s">
        <v>106</v>
      </c>
      <c r="E44" s="210" t="s">
        <v>170</v>
      </c>
      <c r="F44" s="127">
        <v>1</v>
      </c>
      <c r="G44" s="290" t="s">
        <v>136</v>
      </c>
      <c r="H44" s="246">
        <f>IF(F46=0,0,IF(F46=2,2,1))</f>
        <v>1</v>
      </c>
      <c r="I44" s="249">
        <v>2</v>
      </c>
      <c r="J44" s="252"/>
      <c r="K44" s="234"/>
      <c r="L44" s="234"/>
      <c r="M44" s="6"/>
    </row>
    <row r="45" spans="1:13" ht="42" customHeight="1" x14ac:dyDescent="0.3">
      <c r="A45" s="237"/>
      <c r="B45" s="238"/>
      <c r="C45" s="239"/>
      <c r="D45" s="272"/>
      <c r="E45" s="62" t="s">
        <v>171</v>
      </c>
      <c r="F45" s="135">
        <v>0</v>
      </c>
      <c r="G45" s="291"/>
      <c r="H45" s="247"/>
      <c r="I45" s="250"/>
      <c r="J45" s="253"/>
      <c r="K45" s="235"/>
      <c r="L45" s="235"/>
      <c r="M45" s="6"/>
    </row>
    <row r="46" spans="1:13" ht="17.100000000000001" customHeight="1" x14ac:dyDescent="0.3">
      <c r="A46" s="237"/>
      <c r="B46" s="238"/>
      <c r="C46" s="239"/>
      <c r="D46" s="276"/>
      <c r="E46" s="155" t="s">
        <v>40</v>
      </c>
      <c r="F46" s="158">
        <f t="array" ref="F46">SUM(IF(F44:F45=" 'n/a'",1,F44:F45))</f>
        <v>1</v>
      </c>
      <c r="G46" s="292"/>
      <c r="H46" s="257"/>
      <c r="I46" s="258"/>
      <c r="J46" s="259"/>
      <c r="K46" s="260"/>
      <c r="L46" s="260"/>
      <c r="M46" s="6"/>
    </row>
    <row r="47" spans="1:13" ht="111.6" customHeight="1" x14ac:dyDescent="0.3">
      <c r="A47" s="6"/>
      <c r="B47" s="31"/>
      <c r="C47" s="56" t="s">
        <v>13</v>
      </c>
      <c r="D47" s="32" t="s">
        <v>107</v>
      </c>
      <c r="E47" s="22" t="s">
        <v>172</v>
      </c>
      <c r="F47" s="119"/>
      <c r="G47" s="53"/>
      <c r="H47" s="120">
        <v>0</v>
      </c>
      <c r="I47" s="23">
        <v>2</v>
      </c>
      <c r="J47" s="24"/>
      <c r="K47" s="25"/>
      <c r="L47" s="25"/>
      <c r="M47" s="6"/>
    </row>
    <row r="48" spans="1:13" ht="33" customHeight="1" x14ac:dyDescent="0.3">
      <c r="A48" s="237"/>
      <c r="B48" s="238"/>
      <c r="C48" s="239" t="s">
        <v>14</v>
      </c>
      <c r="D48" s="271" t="s">
        <v>108</v>
      </c>
      <c r="E48" s="210" t="s">
        <v>173</v>
      </c>
      <c r="F48" s="127"/>
      <c r="G48" s="243" t="s">
        <v>144</v>
      </c>
      <c r="H48" s="246">
        <f>IF(F52=0,0,IF(F52=4,2,1))</f>
        <v>0</v>
      </c>
      <c r="I48" s="249">
        <v>2</v>
      </c>
      <c r="J48" s="252"/>
      <c r="K48" s="234"/>
      <c r="L48" s="234"/>
      <c r="M48" s="6"/>
    </row>
    <row r="49" spans="1:13" ht="29.4" customHeight="1" x14ac:dyDescent="0.3">
      <c r="A49" s="237"/>
      <c r="B49" s="238"/>
      <c r="C49" s="239"/>
      <c r="D49" s="272"/>
      <c r="E49" s="211" t="s">
        <v>174</v>
      </c>
      <c r="F49" s="134"/>
      <c r="G49" s="244"/>
      <c r="H49" s="247"/>
      <c r="I49" s="250"/>
      <c r="J49" s="253"/>
      <c r="K49" s="235"/>
      <c r="L49" s="235"/>
      <c r="M49" s="6"/>
    </row>
    <row r="50" spans="1:13" ht="55.5" customHeight="1" x14ac:dyDescent="0.3">
      <c r="A50" s="237"/>
      <c r="B50" s="238"/>
      <c r="C50" s="239"/>
      <c r="D50" s="272"/>
      <c r="E50" s="211" t="s">
        <v>175</v>
      </c>
      <c r="F50" s="124"/>
      <c r="G50" s="244"/>
      <c r="H50" s="247"/>
      <c r="I50" s="250"/>
      <c r="J50" s="253"/>
      <c r="K50" s="235"/>
      <c r="L50" s="235"/>
      <c r="M50" s="6"/>
    </row>
    <row r="51" spans="1:13" ht="30" customHeight="1" x14ac:dyDescent="0.3">
      <c r="A51" s="237"/>
      <c r="B51" s="238"/>
      <c r="C51" s="239"/>
      <c r="D51" s="272"/>
      <c r="E51" s="111" t="s">
        <v>176</v>
      </c>
      <c r="F51" s="135"/>
      <c r="G51" s="244"/>
      <c r="H51" s="247"/>
      <c r="I51" s="250"/>
      <c r="J51" s="253"/>
      <c r="K51" s="235"/>
      <c r="L51" s="235"/>
      <c r="M51" s="6"/>
    </row>
    <row r="52" spans="1:13" ht="18.600000000000001" customHeight="1" x14ac:dyDescent="0.3">
      <c r="A52" s="237"/>
      <c r="B52" s="238"/>
      <c r="C52" s="239"/>
      <c r="D52" s="276"/>
      <c r="E52" s="155" t="s">
        <v>40</v>
      </c>
      <c r="F52" s="158">
        <f t="array" ref="F52">SUM(IF(F48:F51=" 'n/a'",1,F48:F51))</f>
        <v>0</v>
      </c>
      <c r="G52" s="256"/>
      <c r="H52" s="257"/>
      <c r="I52" s="258"/>
      <c r="J52" s="259"/>
      <c r="K52" s="260"/>
      <c r="L52" s="260"/>
      <c r="M52" s="6"/>
    </row>
    <row r="53" spans="1:13" ht="58.5" customHeight="1" x14ac:dyDescent="0.3">
      <c r="A53" s="237"/>
      <c r="B53" s="238"/>
      <c r="C53" s="239" t="s">
        <v>15</v>
      </c>
      <c r="D53" s="287" t="s">
        <v>109</v>
      </c>
      <c r="E53" s="210" t="s">
        <v>177</v>
      </c>
      <c r="F53" s="136"/>
      <c r="G53" s="290" t="s">
        <v>136</v>
      </c>
      <c r="H53" s="246">
        <f>IF(F55=0,0,IF(F55=2,2,1))</f>
        <v>0</v>
      </c>
      <c r="I53" s="249">
        <v>2</v>
      </c>
      <c r="J53" s="252"/>
      <c r="K53" s="234"/>
      <c r="L53" s="234"/>
      <c r="M53" s="6"/>
    </row>
    <row r="54" spans="1:13" ht="30.9" customHeight="1" x14ac:dyDescent="0.3">
      <c r="A54" s="237"/>
      <c r="B54" s="238"/>
      <c r="C54" s="239"/>
      <c r="D54" s="288"/>
      <c r="E54" s="104" t="s">
        <v>178</v>
      </c>
      <c r="F54" s="137"/>
      <c r="G54" s="291"/>
      <c r="H54" s="247"/>
      <c r="I54" s="250"/>
      <c r="J54" s="253"/>
      <c r="K54" s="235"/>
      <c r="L54" s="235"/>
      <c r="M54" s="6"/>
    </row>
    <row r="55" spans="1:13" ht="15.6" customHeight="1" x14ac:dyDescent="0.3">
      <c r="A55" s="237"/>
      <c r="B55" s="238"/>
      <c r="C55" s="239"/>
      <c r="D55" s="289"/>
      <c r="E55" s="155" t="s">
        <v>40</v>
      </c>
      <c r="F55" s="158">
        <f t="array" ref="F55">SUM(IF(F53:F54=" 'n/a'",1,F53:F54))</f>
        <v>0</v>
      </c>
      <c r="G55" s="292"/>
      <c r="H55" s="257"/>
      <c r="I55" s="258"/>
      <c r="J55" s="259"/>
      <c r="K55" s="260"/>
      <c r="L55" s="260"/>
      <c r="M55" s="6"/>
    </row>
    <row r="56" spans="1:13" ht="134.1" customHeight="1" x14ac:dyDescent="0.3">
      <c r="A56" s="6"/>
      <c r="B56" s="31"/>
      <c r="C56" s="55" t="s">
        <v>16</v>
      </c>
      <c r="D56" s="32" t="s">
        <v>110</v>
      </c>
      <c r="E56" s="22" t="s">
        <v>179</v>
      </c>
      <c r="F56" s="53"/>
      <c r="G56" s="53"/>
      <c r="H56" s="121">
        <v>1</v>
      </c>
      <c r="I56" s="34">
        <v>2</v>
      </c>
      <c r="J56" s="24"/>
      <c r="K56" s="25"/>
      <c r="L56" s="25"/>
      <c r="M56" s="6"/>
    </row>
    <row r="57" spans="1:13" s="33" customFormat="1" ht="114" customHeight="1" thickBot="1" x14ac:dyDescent="0.35">
      <c r="A57" s="6"/>
      <c r="B57" s="31"/>
      <c r="C57" s="56" t="s">
        <v>17</v>
      </c>
      <c r="D57" s="32" t="s">
        <v>34</v>
      </c>
      <c r="E57" s="22" t="s">
        <v>180</v>
      </c>
      <c r="F57" s="53"/>
      <c r="G57" s="53"/>
      <c r="H57" s="120">
        <v>1</v>
      </c>
      <c r="I57" s="23">
        <v>2</v>
      </c>
      <c r="J57" s="24"/>
      <c r="K57" s="25"/>
      <c r="L57" s="25"/>
      <c r="M57" s="6"/>
    </row>
    <row r="58" spans="1:13" ht="21.9" customHeight="1" thickTop="1" x14ac:dyDescent="0.3">
      <c r="A58" s="6"/>
      <c r="B58" s="12" t="s">
        <v>18</v>
      </c>
      <c r="C58" s="13"/>
      <c r="D58" s="30" t="s">
        <v>111</v>
      </c>
      <c r="E58" s="15"/>
      <c r="F58" s="226" t="s">
        <v>33</v>
      </c>
      <c r="G58" s="15"/>
      <c r="H58" s="223">
        <f>IFERROR(AVERAGE(H59:H86),"n/a")</f>
        <v>0.125</v>
      </c>
      <c r="I58" s="223">
        <f>IFERROR(AVERAGE(I59:I86),0)</f>
        <v>2</v>
      </c>
      <c r="J58" s="17"/>
      <c r="K58" s="19"/>
      <c r="L58" s="19"/>
      <c r="M58" s="6"/>
    </row>
    <row r="59" spans="1:13" ht="20.399999999999999" customHeight="1" x14ac:dyDescent="0.3">
      <c r="A59" s="237"/>
      <c r="B59" s="238"/>
      <c r="C59" s="239" t="s">
        <v>19</v>
      </c>
      <c r="D59" s="271" t="s">
        <v>113</v>
      </c>
      <c r="E59" s="217" t="s">
        <v>181</v>
      </c>
      <c r="F59" s="138"/>
      <c r="G59" s="277" t="s">
        <v>143</v>
      </c>
      <c r="H59" s="246">
        <f>IF(F62=0,0,IF(F62=3,2,1))</f>
        <v>0</v>
      </c>
      <c r="I59" s="249">
        <v>2</v>
      </c>
      <c r="J59" s="252"/>
      <c r="K59" s="234"/>
      <c r="L59" s="234"/>
      <c r="M59" s="6"/>
    </row>
    <row r="60" spans="1:13" ht="30.6" customHeight="1" x14ac:dyDescent="0.3">
      <c r="A60" s="237"/>
      <c r="B60" s="238"/>
      <c r="C60" s="239"/>
      <c r="D60" s="272"/>
      <c r="E60" s="211" t="s">
        <v>182</v>
      </c>
      <c r="F60" s="137"/>
      <c r="G60" s="278"/>
      <c r="H60" s="247"/>
      <c r="I60" s="250"/>
      <c r="J60" s="253"/>
      <c r="K60" s="235"/>
      <c r="L60" s="235"/>
      <c r="M60" s="6"/>
    </row>
    <row r="61" spans="1:13" ht="45.6" customHeight="1" x14ac:dyDescent="0.3">
      <c r="A61" s="237"/>
      <c r="B61" s="238"/>
      <c r="C61" s="239"/>
      <c r="D61" s="272"/>
      <c r="E61" s="62" t="s">
        <v>183</v>
      </c>
      <c r="F61" s="139"/>
      <c r="G61" s="278"/>
      <c r="H61" s="247"/>
      <c r="I61" s="250"/>
      <c r="J61" s="253"/>
      <c r="K61" s="235"/>
      <c r="L61" s="235"/>
      <c r="M61" s="6"/>
    </row>
    <row r="62" spans="1:13" ht="20.100000000000001" customHeight="1" x14ac:dyDescent="0.3">
      <c r="A62" s="237"/>
      <c r="B62" s="238"/>
      <c r="C62" s="239"/>
      <c r="D62" s="276"/>
      <c r="E62" s="155" t="s">
        <v>40</v>
      </c>
      <c r="F62" s="158">
        <f t="array" ref="F62">SUM(IF(F59:F61=" 'n/a'",1,F59:F61))</f>
        <v>0</v>
      </c>
      <c r="G62" s="286"/>
      <c r="H62" s="257"/>
      <c r="I62" s="258"/>
      <c r="J62" s="259"/>
      <c r="K62" s="260"/>
      <c r="L62" s="260"/>
      <c r="M62" s="6"/>
    </row>
    <row r="63" spans="1:13" ht="54.9" customHeight="1" x14ac:dyDescent="0.3">
      <c r="A63" s="237"/>
      <c r="B63" s="238"/>
      <c r="C63" s="239" t="s">
        <v>20</v>
      </c>
      <c r="D63" s="271" t="s">
        <v>114</v>
      </c>
      <c r="E63" s="210" t="s">
        <v>184</v>
      </c>
      <c r="F63" s="136"/>
      <c r="G63" s="277" t="s">
        <v>142</v>
      </c>
      <c r="H63" s="246">
        <f>IF(F66=0,0,IF(F66=3,2,1))</f>
        <v>0</v>
      </c>
      <c r="I63" s="249">
        <v>2</v>
      </c>
      <c r="J63" s="252"/>
      <c r="K63" s="234"/>
      <c r="L63" s="234"/>
      <c r="M63" s="6"/>
    </row>
    <row r="64" spans="1:13" ht="56.4" customHeight="1" x14ac:dyDescent="0.3">
      <c r="A64" s="237"/>
      <c r="B64" s="238"/>
      <c r="C64" s="239"/>
      <c r="D64" s="272"/>
      <c r="E64" s="211" t="s">
        <v>185</v>
      </c>
      <c r="F64" s="140"/>
      <c r="G64" s="278"/>
      <c r="H64" s="247"/>
      <c r="I64" s="250"/>
      <c r="J64" s="253"/>
      <c r="K64" s="235"/>
      <c r="L64" s="235"/>
      <c r="M64" s="6"/>
    </row>
    <row r="65" spans="1:13" ht="32.1" customHeight="1" x14ac:dyDescent="0.3">
      <c r="A65" s="237"/>
      <c r="B65" s="238"/>
      <c r="C65" s="239"/>
      <c r="D65" s="272"/>
      <c r="E65" s="123" t="s">
        <v>186</v>
      </c>
      <c r="F65" s="128"/>
      <c r="G65" s="278"/>
      <c r="H65" s="247"/>
      <c r="I65" s="250"/>
      <c r="J65" s="253"/>
      <c r="K65" s="235"/>
      <c r="L65" s="235"/>
      <c r="M65" s="6"/>
    </row>
    <row r="66" spans="1:13" ht="15.9" customHeight="1" x14ac:dyDescent="0.3">
      <c r="A66" s="237"/>
      <c r="B66" s="238"/>
      <c r="C66" s="239"/>
      <c r="D66" s="276"/>
      <c r="E66" s="155" t="s">
        <v>40</v>
      </c>
      <c r="F66" s="158">
        <f t="array" ref="F66">SUM(IF(F63:F65=" 'n/a'",1,F63:F65))</f>
        <v>0</v>
      </c>
      <c r="G66" s="286"/>
      <c r="H66" s="257"/>
      <c r="I66" s="258"/>
      <c r="J66" s="259"/>
      <c r="K66" s="260"/>
      <c r="L66" s="260"/>
      <c r="M66" s="6"/>
    </row>
    <row r="67" spans="1:13" ht="30.6" customHeight="1" x14ac:dyDescent="0.3">
      <c r="A67" s="237"/>
      <c r="B67" s="238"/>
      <c r="C67" s="239" t="s">
        <v>21</v>
      </c>
      <c r="D67" s="271" t="s">
        <v>115</v>
      </c>
      <c r="E67" s="210" t="s">
        <v>187</v>
      </c>
      <c r="F67" s="138"/>
      <c r="G67" s="277" t="s">
        <v>141</v>
      </c>
      <c r="H67" s="246">
        <f>IF(F71=0,0,IF(F71=4,2,1))</f>
        <v>0</v>
      </c>
      <c r="I67" s="249">
        <v>2</v>
      </c>
      <c r="J67" s="252"/>
      <c r="K67" s="234"/>
      <c r="L67" s="234"/>
      <c r="M67" s="6"/>
    </row>
    <row r="68" spans="1:13" ht="30.9" customHeight="1" x14ac:dyDescent="0.3">
      <c r="A68" s="237"/>
      <c r="B68" s="238"/>
      <c r="C68" s="239"/>
      <c r="D68" s="272"/>
      <c r="E68" s="211" t="s">
        <v>188</v>
      </c>
      <c r="F68" s="137"/>
      <c r="G68" s="278"/>
      <c r="H68" s="247"/>
      <c r="I68" s="250"/>
      <c r="J68" s="253"/>
      <c r="K68" s="235"/>
      <c r="L68" s="235"/>
      <c r="M68" s="6"/>
    </row>
    <row r="69" spans="1:13" ht="29.4" customHeight="1" x14ac:dyDescent="0.3">
      <c r="A69" s="237"/>
      <c r="B69" s="238"/>
      <c r="C69" s="239"/>
      <c r="D69" s="272"/>
      <c r="E69" s="211" t="s">
        <v>189</v>
      </c>
      <c r="F69" s="137"/>
      <c r="G69" s="278"/>
      <c r="H69" s="247"/>
      <c r="I69" s="250"/>
      <c r="J69" s="253"/>
      <c r="K69" s="235"/>
      <c r="L69" s="235"/>
      <c r="M69" s="6"/>
    </row>
    <row r="70" spans="1:13" ht="30.6" customHeight="1" x14ac:dyDescent="0.3">
      <c r="A70" s="237"/>
      <c r="B70" s="238"/>
      <c r="C70" s="239"/>
      <c r="D70" s="272"/>
      <c r="E70" s="62" t="s">
        <v>190</v>
      </c>
      <c r="F70" s="139"/>
      <c r="G70" s="278"/>
      <c r="H70" s="247"/>
      <c r="I70" s="250"/>
      <c r="J70" s="253"/>
      <c r="K70" s="235"/>
      <c r="L70" s="235"/>
      <c r="M70" s="6"/>
    </row>
    <row r="71" spans="1:13" ht="16.5" customHeight="1" x14ac:dyDescent="0.3">
      <c r="A71" s="237"/>
      <c r="B71" s="238"/>
      <c r="C71" s="239"/>
      <c r="D71" s="276"/>
      <c r="E71" s="155" t="s">
        <v>40</v>
      </c>
      <c r="F71" s="158">
        <f t="array" ref="F71">SUM(IF(F67:F70=" 'n/a'",1,F67:F70))</f>
        <v>0</v>
      </c>
      <c r="G71" s="286"/>
      <c r="H71" s="257"/>
      <c r="I71" s="258"/>
      <c r="J71" s="259"/>
      <c r="K71" s="260"/>
      <c r="L71" s="260"/>
      <c r="M71" s="6"/>
    </row>
    <row r="72" spans="1:13" ht="62.1" customHeight="1" x14ac:dyDescent="0.3">
      <c r="A72" s="237"/>
      <c r="B72" s="238"/>
      <c r="C72" s="239" t="s">
        <v>22</v>
      </c>
      <c r="D72" s="271" t="s">
        <v>116</v>
      </c>
      <c r="E72" s="210" t="s">
        <v>191</v>
      </c>
      <c r="F72" s="138"/>
      <c r="G72" s="277" t="s">
        <v>140</v>
      </c>
      <c r="H72" s="246">
        <f>IF(F74=0,0,IF(F74=2,2,1))</f>
        <v>0</v>
      </c>
      <c r="I72" s="249">
        <v>2</v>
      </c>
      <c r="J72" s="252"/>
      <c r="K72" s="234"/>
      <c r="L72" s="234"/>
      <c r="M72" s="6"/>
    </row>
    <row r="73" spans="1:13" ht="79.5" customHeight="1" x14ac:dyDescent="0.3">
      <c r="A73" s="237"/>
      <c r="B73" s="238"/>
      <c r="C73" s="239"/>
      <c r="D73" s="272"/>
      <c r="E73" s="62" t="s">
        <v>192</v>
      </c>
      <c r="F73" s="139"/>
      <c r="G73" s="278"/>
      <c r="H73" s="247"/>
      <c r="I73" s="250"/>
      <c r="J73" s="253"/>
      <c r="K73" s="235"/>
      <c r="L73" s="235"/>
      <c r="M73" s="6"/>
    </row>
    <row r="74" spans="1:13" ht="17.399999999999999" customHeight="1" x14ac:dyDescent="0.3">
      <c r="A74" s="237"/>
      <c r="B74" s="238"/>
      <c r="C74" s="239"/>
      <c r="D74" s="276"/>
      <c r="E74" s="155" t="s">
        <v>40</v>
      </c>
      <c r="F74" s="158">
        <f t="array" ref="F74">SUM(IF(F72:F73=" 'n/a'",1,F72:F73))</f>
        <v>0</v>
      </c>
      <c r="G74" s="286"/>
      <c r="H74" s="257"/>
      <c r="I74" s="258"/>
      <c r="J74" s="259"/>
      <c r="K74" s="260"/>
      <c r="L74" s="260"/>
      <c r="M74" s="6"/>
    </row>
    <row r="75" spans="1:13" ht="55.5" customHeight="1" x14ac:dyDescent="0.3">
      <c r="A75" s="237"/>
      <c r="B75" s="238"/>
      <c r="C75" s="239" t="s">
        <v>23</v>
      </c>
      <c r="D75" s="271" t="s">
        <v>43</v>
      </c>
      <c r="E75" s="210" t="s">
        <v>193</v>
      </c>
      <c r="F75" s="138"/>
      <c r="G75" s="277" t="s">
        <v>139</v>
      </c>
      <c r="H75" s="246">
        <f>IF(F78=0,0,IF(F78=3,2,1))</f>
        <v>0</v>
      </c>
      <c r="I75" s="249">
        <v>2</v>
      </c>
      <c r="J75" s="252"/>
      <c r="K75" s="234"/>
      <c r="L75" s="234"/>
      <c r="M75" s="6"/>
    </row>
    <row r="76" spans="1:13" ht="55.5" customHeight="1" x14ac:dyDescent="0.3">
      <c r="A76" s="237"/>
      <c r="B76" s="238"/>
      <c r="C76" s="239"/>
      <c r="D76" s="272"/>
      <c r="E76" s="211" t="s">
        <v>194</v>
      </c>
      <c r="F76" s="137"/>
      <c r="G76" s="278"/>
      <c r="H76" s="247"/>
      <c r="I76" s="250"/>
      <c r="J76" s="253"/>
      <c r="K76" s="235"/>
      <c r="L76" s="235"/>
      <c r="M76" s="6"/>
    </row>
    <row r="77" spans="1:13" s="33" customFormat="1" ht="39.9" customHeight="1" x14ac:dyDescent="0.3">
      <c r="A77" s="237"/>
      <c r="B77" s="238"/>
      <c r="C77" s="239"/>
      <c r="D77" s="272"/>
      <c r="E77" s="62" t="s">
        <v>195</v>
      </c>
      <c r="F77" s="139"/>
      <c r="G77" s="278"/>
      <c r="H77" s="247"/>
      <c r="I77" s="250"/>
      <c r="J77" s="253"/>
      <c r="K77" s="235"/>
      <c r="L77" s="235"/>
      <c r="M77" s="6"/>
    </row>
    <row r="78" spans="1:13" s="33" customFormat="1" ht="18" customHeight="1" x14ac:dyDescent="0.3">
      <c r="A78" s="237"/>
      <c r="B78" s="238"/>
      <c r="C78" s="239"/>
      <c r="D78" s="276"/>
      <c r="E78" s="155" t="s">
        <v>40</v>
      </c>
      <c r="F78" s="158">
        <f t="array" ref="F78">SUM(IF(F75:F77=" 'n/a'",1,F75:F77))</f>
        <v>0</v>
      </c>
      <c r="G78" s="286"/>
      <c r="H78" s="257"/>
      <c r="I78" s="258"/>
      <c r="J78" s="259"/>
      <c r="K78" s="260"/>
      <c r="L78" s="260"/>
      <c r="M78" s="6"/>
    </row>
    <row r="79" spans="1:13" s="33" customFormat="1" ht="39.9" customHeight="1" x14ac:dyDescent="0.3">
      <c r="A79" s="237"/>
      <c r="B79" s="238"/>
      <c r="C79" s="239" t="s">
        <v>24</v>
      </c>
      <c r="D79" s="271" t="s">
        <v>117</v>
      </c>
      <c r="E79" s="210" t="s">
        <v>196</v>
      </c>
      <c r="F79" s="136"/>
      <c r="G79" s="277" t="s">
        <v>138</v>
      </c>
      <c r="H79" s="246">
        <f>IF(F81=0,0,IF(F81=2,2,1))</f>
        <v>0</v>
      </c>
      <c r="I79" s="249">
        <v>2</v>
      </c>
      <c r="J79" s="252"/>
      <c r="K79" s="234"/>
      <c r="L79" s="234"/>
      <c r="M79" s="6"/>
    </row>
    <row r="80" spans="1:13" s="33" customFormat="1" ht="51" customHeight="1" x14ac:dyDescent="0.3">
      <c r="A80" s="237"/>
      <c r="B80" s="238"/>
      <c r="C80" s="239"/>
      <c r="D80" s="272"/>
      <c r="E80" s="62" t="s">
        <v>197</v>
      </c>
      <c r="F80" s="128"/>
      <c r="G80" s="278"/>
      <c r="H80" s="247"/>
      <c r="I80" s="250"/>
      <c r="J80" s="253"/>
      <c r="K80" s="235"/>
      <c r="L80" s="235"/>
      <c r="M80" s="6"/>
    </row>
    <row r="81" spans="1:13" s="33" customFormat="1" ht="21.6" customHeight="1" x14ac:dyDescent="0.3">
      <c r="A81" s="237"/>
      <c r="B81" s="238"/>
      <c r="C81" s="239"/>
      <c r="D81" s="276"/>
      <c r="E81" s="155" t="s">
        <v>40</v>
      </c>
      <c r="F81" s="158">
        <f t="array" ref="F81">SUM(IF(F79:F80=" 'n/a'",1,F79:F80))</f>
        <v>0</v>
      </c>
      <c r="G81" s="286"/>
      <c r="H81" s="257"/>
      <c r="I81" s="258"/>
      <c r="J81" s="259"/>
      <c r="K81" s="260"/>
      <c r="L81" s="260"/>
      <c r="M81" s="6"/>
    </row>
    <row r="82" spans="1:13" s="33" customFormat="1" ht="31.5" customHeight="1" x14ac:dyDescent="0.3">
      <c r="A82" s="237"/>
      <c r="B82" s="238"/>
      <c r="C82" s="239" t="s">
        <v>25</v>
      </c>
      <c r="D82" s="271" t="s">
        <v>118</v>
      </c>
      <c r="E82" s="210" t="s">
        <v>198</v>
      </c>
      <c r="F82" s="138"/>
      <c r="G82" s="277" t="s">
        <v>133</v>
      </c>
      <c r="H82" s="246">
        <f>IF(F85=0,0,IF(F85=3,2,1))</f>
        <v>0</v>
      </c>
      <c r="I82" s="249">
        <v>2</v>
      </c>
      <c r="J82" s="252"/>
      <c r="K82" s="234"/>
      <c r="L82" s="234"/>
      <c r="M82" s="6"/>
    </row>
    <row r="83" spans="1:13" s="33" customFormat="1" ht="32.1" customHeight="1" x14ac:dyDescent="0.3">
      <c r="A83" s="237"/>
      <c r="B83" s="238"/>
      <c r="C83" s="239"/>
      <c r="D83" s="272"/>
      <c r="E83" s="211" t="s">
        <v>199</v>
      </c>
      <c r="F83" s="137"/>
      <c r="G83" s="278"/>
      <c r="H83" s="247"/>
      <c r="I83" s="250"/>
      <c r="J83" s="253"/>
      <c r="K83" s="235"/>
      <c r="L83" s="235"/>
      <c r="M83" s="6"/>
    </row>
    <row r="84" spans="1:13" s="33" customFormat="1" ht="33.6" customHeight="1" x14ac:dyDescent="0.3">
      <c r="A84" s="237"/>
      <c r="B84" s="238"/>
      <c r="C84" s="239"/>
      <c r="D84" s="272"/>
      <c r="E84" s="211" t="s">
        <v>200</v>
      </c>
      <c r="F84" s="139"/>
      <c r="G84" s="278"/>
      <c r="H84" s="247"/>
      <c r="I84" s="250"/>
      <c r="J84" s="253"/>
      <c r="K84" s="235"/>
      <c r="L84" s="235"/>
      <c r="M84" s="6"/>
    </row>
    <row r="85" spans="1:13" s="33" customFormat="1" ht="18.600000000000001" customHeight="1" x14ac:dyDescent="0.3">
      <c r="A85" s="237"/>
      <c r="B85" s="238"/>
      <c r="C85" s="239"/>
      <c r="D85" s="276"/>
      <c r="E85" s="155" t="s">
        <v>40</v>
      </c>
      <c r="F85" s="158">
        <f t="array" ref="F85">SUM(IF(F82:F84=" 'n/a'",1,F82:F84))</f>
        <v>0</v>
      </c>
      <c r="G85" s="286"/>
      <c r="H85" s="257"/>
      <c r="I85" s="258"/>
      <c r="J85" s="259"/>
      <c r="K85" s="260"/>
      <c r="L85" s="260"/>
      <c r="M85" s="6"/>
    </row>
    <row r="86" spans="1:13" ht="150" customHeight="1" thickBot="1" x14ac:dyDescent="0.35">
      <c r="A86" s="6"/>
      <c r="B86" s="31"/>
      <c r="C86" s="56" t="s">
        <v>26</v>
      </c>
      <c r="D86" s="32" t="s">
        <v>119</v>
      </c>
      <c r="E86" s="22" t="s">
        <v>201</v>
      </c>
      <c r="F86" s="53"/>
      <c r="G86" s="53"/>
      <c r="H86" s="120">
        <v>1</v>
      </c>
      <c r="I86" s="23">
        <v>2</v>
      </c>
      <c r="J86" s="24"/>
      <c r="K86" s="25"/>
      <c r="L86" s="25"/>
      <c r="M86" s="6"/>
    </row>
    <row r="87" spans="1:13" s="60" customFormat="1" ht="24.45" customHeight="1" thickTop="1" x14ac:dyDescent="0.3">
      <c r="A87" s="59"/>
      <c r="B87" s="232" t="s">
        <v>44</v>
      </c>
      <c r="C87" s="13"/>
      <c r="D87" s="63" t="s">
        <v>120</v>
      </c>
      <c r="E87" s="58"/>
      <c r="F87" s="112" t="s">
        <v>35</v>
      </c>
      <c r="G87" s="58"/>
      <c r="H87" s="227">
        <f>IFERROR(AVERAGE(H88:H94),"n/a")</f>
        <v>0</v>
      </c>
      <c r="I87" s="227">
        <f>IFERROR(AVERAGE(I92:I129),0)</f>
        <v>2</v>
      </c>
      <c r="J87" s="64"/>
      <c r="K87" s="65"/>
      <c r="L87" s="65"/>
      <c r="M87" s="59"/>
    </row>
    <row r="88" spans="1:13" ht="19.5" customHeight="1" x14ac:dyDescent="0.3">
      <c r="A88" s="237"/>
      <c r="B88" s="274"/>
      <c r="C88" s="269" t="s">
        <v>45</v>
      </c>
      <c r="D88" s="275" t="s">
        <v>121</v>
      </c>
      <c r="E88" s="212" t="s">
        <v>202</v>
      </c>
      <c r="F88" s="136"/>
      <c r="G88" s="277" t="s">
        <v>133</v>
      </c>
      <c r="H88" s="279">
        <f>IF(F91=0,0,IF(F91=3,2,1))</f>
        <v>0</v>
      </c>
      <c r="I88" s="281">
        <v>2</v>
      </c>
      <c r="J88" s="283"/>
      <c r="K88" s="283"/>
      <c r="L88" s="283"/>
      <c r="M88" s="6"/>
    </row>
    <row r="89" spans="1:13" ht="18.600000000000001" customHeight="1" x14ac:dyDescent="0.3">
      <c r="A89" s="237"/>
      <c r="B89" s="274"/>
      <c r="C89" s="269"/>
      <c r="D89" s="272"/>
      <c r="E89" s="211" t="s">
        <v>204</v>
      </c>
      <c r="F89" s="140"/>
      <c r="G89" s="278"/>
      <c r="H89" s="280"/>
      <c r="I89" s="282"/>
      <c r="J89" s="284"/>
      <c r="K89" s="284"/>
      <c r="L89" s="284"/>
      <c r="M89" s="6"/>
    </row>
    <row r="90" spans="1:13" ht="50.1" customHeight="1" x14ac:dyDescent="0.3">
      <c r="A90" s="237"/>
      <c r="B90" s="274"/>
      <c r="C90" s="269"/>
      <c r="D90" s="272"/>
      <c r="E90" s="211" t="s">
        <v>203</v>
      </c>
      <c r="F90" s="128"/>
      <c r="G90" s="278"/>
      <c r="H90" s="280"/>
      <c r="I90" s="282"/>
      <c r="J90" s="284"/>
      <c r="K90" s="284"/>
      <c r="L90" s="284"/>
      <c r="M90" s="6"/>
    </row>
    <row r="91" spans="1:13" ht="15" customHeight="1" x14ac:dyDescent="0.3">
      <c r="A91" s="237"/>
      <c r="B91" s="274"/>
      <c r="C91" s="269"/>
      <c r="D91" s="276"/>
      <c r="E91" s="159" t="s">
        <v>40</v>
      </c>
      <c r="F91" s="158">
        <f t="array" ref="F91">SUM(IF(F88:F90=" 'n/a'",1,F88:F90))</f>
        <v>0</v>
      </c>
      <c r="G91" s="278"/>
      <c r="H91" s="280"/>
      <c r="I91" s="282"/>
      <c r="J91" s="285"/>
      <c r="K91" s="285"/>
      <c r="L91" s="285"/>
      <c r="M91" s="6"/>
    </row>
    <row r="92" spans="1:13" ht="27.9" customHeight="1" x14ac:dyDescent="0.3">
      <c r="A92" s="237"/>
      <c r="B92" s="238"/>
      <c r="C92" s="269" t="s">
        <v>46</v>
      </c>
      <c r="D92" s="271" t="s">
        <v>122</v>
      </c>
      <c r="E92" s="213" t="s">
        <v>205</v>
      </c>
      <c r="F92" s="138"/>
      <c r="G92" s="243" t="s">
        <v>133</v>
      </c>
      <c r="H92" s="246">
        <f>IF(F95=0,0,IF(F95=3,2,1))</f>
        <v>0</v>
      </c>
      <c r="I92" s="249">
        <v>2</v>
      </c>
      <c r="J92" s="253"/>
      <c r="K92" s="234"/>
      <c r="L92" s="234"/>
      <c r="M92" s="6"/>
    </row>
    <row r="93" spans="1:13" ht="27.9" customHeight="1" x14ac:dyDescent="0.3">
      <c r="A93" s="237"/>
      <c r="B93" s="238"/>
      <c r="C93" s="269"/>
      <c r="D93" s="272"/>
      <c r="E93" s="214" t="s">
        <v>206</v>
      </c>
      <c r="F93" s="137"/>
      <c r="G93" s="244"/>
      <c r="H93" s="247"/>
      <c r="I93" s="250"/>
      <c r="J93" s="253"/>
      <c r="K93" s="235"/>
      <c r="L93" s="235"/>
      <c r="M93" s="6"/>
    </row>
    <row r="94" spans="1:13" ht="40.5" customHeight="1" x14ac:dyDescent="0.3">
      <c r="A94" s="237"/>
      <c r="B94" s="238"/>
      <c r="C94" s="269"/>
      <c r="D94" s="272"/>
      <c r="E94" s="214" t="s">
        <v>207</v>
      </c>
      <c r="F94" s="137"/>
      <c r="G94" s="244"/>
      <c r="H94" s="247"/>
      <c r="I94" s="250"/>
      <c r="J94" s="253"/>
      <c r="K94" s="235"/>
      <c r="L94" s="235"/>
      <c r="M94" s="6"/>
    </row>
    <row r="95" spans="1:13" ht="33.9" customHeight="1" thickBot="1" x14ac:dyDescent="0.35">
      <c r="A95" s="237"/>
      <c r="B95" s="268"/>
      <c r="C95" s="270"/>
      <c r="D95" s="273"/>
      <c r="E95" s="155" t="s">
        <v>40</v>
      </c>
      <c r="F95" s="158">
        <f t="array" ref="F95">SUM(IF(F92:F94=" 'n/a'",1,F92:F94))</f>
        <v>0</v>
      </c>
      <c r="G95" s="245"/>
      <c r="H95" s="248"/>
      <c r="I95" s="251"/>
      <c r="J95" s="254"/>
      <c r="K95" s="236"/>
      <c r="L95" s="236"/>
      <c r="M95" s="6"/>
    </row>
    <row r="96" spans="1:13" s="60" customFormat="1" ht="24.9" customHeight="1" thickTop="1" x14ac:dyDescent="0.3">
      <c r="A96" s="59"/>
      <c r="B96" s="12" t="s">
        <v>36</v>
      </c>
      <c r="C96" s="13"/>
      <c r="D96" s="63" t="s">
        <v>123</v>
      </c>
      <c r="E96" s="58"/>
      <c r="F96" s="108" t="s">
        <v>35</v>
      </c>
      <c r="G96" s="58"/>
      <c r="H96" s="227">
        <f>IFERROR(AVERAGE(H97:H107),"n/a")</f>
        <v>0</v>
      </c>
      <c r="I96" s="227">
        <f>IFERROR(AVERAGE(I97:I107),0)</f>
        <v>2</v>
      </c>
      <c r="J96" s="64"/>
      <c r="K96" s="65"/>
      <c r="L96" s="65"/>
      <c r="M96" s="59"/>
    </row>
    <row r="97" spans="1:13" ht="56.4" customHeight="1" x14ac:dyDescent="0.3">
      <c r="A97" s="237"/>
      <c r="B97" s="238"/>
      <c r="C97" s="239" t="s">
        <v>38</v>
      </c>
      <c r="D97" s="261" t="s">
        <v>124</v>
      </c>
      <c r="E97" s="219" t="s">
        <v>208</v>
      </c>
      <c r="F97" s="141"/>
      <c r="G97" s="263" t="s">
        <v>137</v>
      </c>
      <c r="H97" s="264">
        <f>IF(F100=0,0,IF(F100&gt;=1,2,1))</f>
        <v>0</v>
      </c>
      <c r="I97" s="265">
        <v>2</v>
      </c>
      <c r="J97" s="266"/>
      <c r="K97" s="267"/>
      <c r="L97" s="267"/>
      <c r="M97" s="6"/>
    </row>
    <row r="98" spans="1:13" ht="53.1" customHeight="1" x14ac:dyDescent="0.3">
      <c r="A98" s="237"/>
      <c r="B98" s="238"/>
      <c r="C98" s="239"/>
      <c r="D98" s="241"/>
      <c r="E98" s="214" t="s">
        <v>209</v>
      </c>
      <c r="F98" s="142"/>
      <c r="G98" s="244"/>
      <c r="H98" s="247"/>
      <c r="I98" s="250"/>
      <c r="J98" s="253"/>
      <c r="K98" s="235"/>
      <c r="L98" s="235"/>
      <c r="M98" s="6"/>
    </row>
    <row r="99" spans="1:13" ht="80.099999999999994" customHeight="1" x14ac:dyDescent="0.3">
      <c r="A99" s="237"/>
      <c r="B99" s="238"/>
      <c r="C99" s="239"/>
      <c r="D99" s="241"/>
      <c r="E99" s="214" t="s">
        <v>210</v>
      </c>
      <c r="F99" s="143"/>
      <c r="G99" s="244"/>
      <c r="H99" s="247"/>
      <c r="I99" s="250"/>
      <c r="J99" s="253"/>
      <c r="K99" s="235"/>
      <c r="L99" s="235"/>
      <c r="M99" s="6"/>
    </row>
    <row r="100" spans="1:13" ht="18" customHeight="1" x14ac:dyDescent="0.3">
      <c r="A100" s="237"/>
      <c r="B100" s="238"/>
      <c r="C100" s="239"/>
      <c r="D100" s="262"/>
      <c r="E100" s="155" t="s">
        <v>40</v>
      </c>
      <c r="F100" s="158">
        <f t="array" ref="F100">SUM(IF(F97:F99=" 'n/a'",1,F97:F99))</f>
        <v>0</v>
      </c>
      <c r="G100" s="256"/>
      <c r="H100" s="257"/>
      <c r="I100" s="258"/>
      <c r="J100" s="259"/>
      <c r="K100" s="260"/>
      <c r="L100" s="260"/>
      <c r="M100" s="6"/>
    </row>
    <row r="101" spans="1:13" ht="44.4" customHeight="1" x14ac:dyDescent="0.3">
      <c r="A101" s="237"/>
      <c r="B101" s="238"/>
      <c r="C101" s="239" t="s">
        <v>39</v>
      </c>
      <c r="D101" s="255" t="s">
        <v>125</v>
      </c>
      <c r="E101" s="220" t="s">
        <v>211</v>
      </c>
      <c r="F101" s="141"/>
      <c r="G101" s="243" t="s">
        <v>133</v>
      </c>
      <c r="H101" s="246">
        <f>IF(F104=0,0,IF(F104=3,2,1))</f>
        <v>0</v>
      </c>
      <c r="I101" s="249">
        <v>2</v>
      </c>
      <c r="J101" s="252"/>
      <c r="K101" s="234"/>
      <c r="L101" s="234"/>
      <c r="M101" s="6"/>
    </row>
    <row r="102" spans="1:13" ht="17.100000000000001" customHeight="1" x14ac:dyDescent="0.3">
      <c r="A102" s="237"/>
      <c r="B102" s="238"/>
      <c r="C102" s="239"/>
      <c r="D102" s="241"/>
      <c r="E102" s="214" t="s">
        <v>212</v>
      </c>
      <c r="F102" s="142"/>
      <c r="G102" s="244"/>
      <c r="H102" s="247"/>
      <c r="I102" s="250"/>
      <c r="J102" s="253"/>
      <c r="K102" s="235"/>
      <c r="L102" s="235"/>
      <c r="M102" s="6"/>
    </row>
    <row r="103" spans="1:13" ht="32.1" customHeight="1" x14ac:dyDescent="0.3">
      <c r="A103" s="237"/>
      <c r="B103" s="238"/>
      <c r="C103" s="239"/>
      <c r="D103" s="241"/>
      <c r="E103" s="221" t="s">
        <v>213</v>
      </c>
      <c r="F103" s="143"/>
      <c r="G103" s="244"/>
      <c r="H103" s="247"/>
      <c r="I103" s="250"/>
      <c r="J103" s="253"/>
      <c r="K103" s="235"/>
      <c r="L103" s="235"/>
      <c r="M103" s="6"/>
    </row>
    <row r="104" spans="1:13" ht="17.399999999999999" customHeight="1" x14ac:dyDescent="0.3">
      <c r="A104" s="237"/>
      <c r="B104" s="238"/>
      <c r="C104" s="239"/>
      <c r="D104" s="241"/>
      <c r="E104" s="155" t="s">
        <v>40</v>
      </c>
      <c r="F104" s="158">
        <f t="array" ref="F104">SUM(IF(F101:F103=" 'n/a'",1,F101:F103))</f>
        <v>0</v>
      </c>
      <c r="G104" s="256"/>
      <c r="H104" s="257"/>
      <c r="I104" s="258"/>
      <c r="J104" s="259"/>
      <c r="K104" s="260"/>
      <c r="L104" s="260"/>
      <c r="M104" s="6"/>
    </row>
    <row r="105" spans="1:13" ht="40.5" customHeight="1" x14ac:dyDescent="0.3">
      <c r="A105" s="237"/>
      <c r="B105" s="238"/>
      <c r="C105" s="239" t="s">
        <v>42</v>
      </c>
      <c r="D105" s="241" t="s">
        <v>126</v>
      </c>
      <c r="E105" s="213" t="s">
        <v>214</v>
      </c>
      <c r="F105" s="141"/>
      <c r="G105" s="243" t="s">
        <v>133</v>
      </c>
      <c r="H105" s="246">
        <f>IF(F108=0,0,IF(F108=3,2,1))</f>
        <v>0</v>
      </c>
      <c r="I105" s="249">
        <v>2</v>
      </c>
      <c r="J105" s="252"/>
      <c r="K105" s="234"/>
      <c r="L105" s="234"/>
      <c r="M105" s="6"/>
    </row>
    <row r="106" spans="1:13" ht="40.5" customHeight="1" x14ac:dyDescent="0.3">
      <c r="A106" s="237"/>
      <c r="B106" s="238"/>
      <c r="C106" s="239"/>
      <c r="D106" s="241"/>
      <c r="E106" s="221" t="s">
        <v>215</v>
      </c>
      <c r="F106" s="209"/>
      <c r="G106" s="244"/>
      <c r="H106" s="247"/>
      <c r="I106" s="250"/>
      <c r="J106" s="253"/>
      <c r="K106" s="235"/>
      <c r="L106" s="235"/>
      <c r="M106" s="6"/>
    </row>
    <row r="107" spans="1:13" ht="30" customHeight="1" x14ac:dyDescent="0.3">
      <c r="A107" s="237"/>
      <c r="B107" s="238"/>
      <c r="C107" s="239"/>
      <c r="D107" s="241"/>
      <c r="E107" s="214" t="s">
        <v>216</v>
      </c>
      <c r="F107" s="209"/>
      <c r="G107" s="244"/>
      <c r="H107" s="247"/>
      <c r="I107" s="250"/>
      <c r="J107" s="253"/>
      <c r="K107" s="235"/>
      <c r="L107" s="235"/>
      <c r="M107" s="6"/>
    </row>
    <row r="108" spans="1:13" ht="17.100000000000001" customHeight="1" thickBot="1" x14ac:dyDescent="0.35">
      <c r="A108" s="237"/>
      <c r="B108" s="238"/>
      <c r="C108" s="240"/>
      <c r="D108" s="242"/>
      <c r="E108" s="155" t="s">
        <v>40</v>
      </c>
      <c r="F108" s="160">
        <f t="array" ref="F108">SUM(IF(F105:F107=" 'n/a'",1,F105:F107))</f>
        <v>0</v>
      </c>
      <c r="G108" s="245"/>
      <c r="H108" s="248"/>
      <c r="I108" s="251"/>
      <c r="J108" s="254"/>
      <c r="K108" s="236"/>
      <c r="L108" s="236"/>
      <c r="M108" s="6"/>
    </row>
    <row r="109" spans="1:13" ht="89.4" customHeight="1" thickTop="1" x14ac:dyDescent="0.3">
      <c r="A109" s="6"/>
      <c r="B109" s="6"/>
      <c r="C109" s="12" t="s">
        <v>92</v>
      </c>
      <c r="D109" s="13"/>
      <c r="E109" s="100"/>
      <c r="F109" s="30"/>
      <c r="G109" s="30"/>
      <c r="H109" s="228">
        <f>IFERROR(AVERAGE(H7:H11,H13:H34,H36:H57,H59:H86,H88:H95,H97:H108),"n/a")</f>
        <v>0.77419354838709675</v>
      </c>
      <c r="I109" s="229">
        <f>IFERROR(AVERAGE(I7:I11,I13:I34,I36:I57,I59:I86,I88:I94,I97:I107),"n/a")</f>
        <v>2</v>
      </c>
      <c r="J109" s="16"/>
      <c r="K109" s="17"/>
      <c r="L109" s="19"/>
      <c r="M109" s="19"/>
    </row>
    <row r="110" spans="1:13" ht="56.1" customHeight="1" x14ac:dyDescent="0.3">
      <c r="A110" s="6"/>
      <c r="B110" s="6"/>
      <c r="C110" s="35" t="s">
        <v>91</v>
      </c>
      <c r="D110" s="36"/>
      <c r="E110" s="101"/>
      <c r="F110" s="145">
        <f>COUNTIF(F13:F108,D123)</f>
        <v>5</v>
      </c>
      <c r="G110" s="37"/>
      <c r="H110" s="144"/>
      <c r="I110" s="38"/>
      <c r="J110" s="39"/>
      <c r="K110" s="40"/>
      <c r="L110" s="41"/>
      <c r="M110" s="41"/>
    </row>
    <row r="111" spans="1:13" ht="12.75" customHeight="1" x14ac:dyDescent="0.3"/>
    <row r="113" spans="1:13" x14ac:dyDescent="0.3">
      <c r="A113" s="42"/>
      <c r="B113" s="42"/>
      <c r="C113" s="42" t="s">
        <v>67</v>
      </c>
      <c r="D113" s="43"/>
      <c r="E113" s="102"/>
      <c r="F113" s="43"/>
      <c r="G113" s="43"/>
      <c r="H113" s="43"/>
      <c r="I113" s="43"/>
      <c r="J113" s="43"/>
      <c r="K113" s="43"/>
      <c r="L113" s="43"/>
      <c r="M113" s="4"/>
    </row>
    <row r="114" spans="1:13" x14ac:dyDescent="0.3">
      <c r="C114" s="44"/>
      <c r="D114" s="44"/>
      <c r="E114" s="103"/>
      <c r="F114" s="44"/>
      <c r="G114" s="44"/>
      <c r="H114" s="44"/>
      <c r="I114" s="44"/>
      <c r="J114" s="44"/>
      <c r="K114" s="44"/>
      <c r="L114" s="44"/>
      <c r="M114" s="4"/>
    </row>
    <row r="115" spans="1:13" x14ac:dyDescent="0.3">
      <c r="C115" s="161" t="s">
        <v>27</v>
      </c>
      <c r="D115" s="161" t="s">
        <v>66</v>
      </c>
      <c r="E115" s="162"/>
      <c r="F115" s="162"/>
      <c r="G115" s="162"/>
      <c r="H115" s="162" t="s">
        <v>76</v>
      </c>
      <c r="I115" s="162"/>
      <c r="J115" s="162"/>
      <c r="K115" s="162"/>
      <c r="L115" s="162"/>
      <c r="M115" s="4"/>
    </row>
    <row r="116" spans="1:13" x14ac:dyDescent="0.3">
      <c r="A116" s="4"/>
      <c r="B116" s="4"/>
      <c r="C116" s="169" t="s">
        <v>28</v>
      </c>
      <c r="D116" s="170" t="s">
        <v>68</v>
      </c>
      <c r="E116" s="171" t="s">
        <v>72</v>
      </c>
      <c r="F116" s="172"/>
      <c r="G116" s="173"/>
      <c r="H116" s="181" t="s">
        <v>77</v>
      </c>
      <c r="I116" s="182"/>
      <c r="J116" s="182"/>
      <c r="K116" s="183"/>
      <c r="L116" s="184"/>
      <c r="M116" s="4"/>
    </row>
    <row r="117" spans="1:13" ht="12.75" customHeight="1" x14ac:dyDescent="0.3">
      <c r="A117" s="4"/>
      <c r="B117" s="4"/>
      <c r="C117" s="174">
        <v>0</v>
      </c>
      <c r="D117" s="163" t="s">
        <v>69</v>
      </c>
      <c r="E117" s="164" t="s">
        <v>73</v>
      </c>
      <c r="F117" s="165"/>
      <c r="G117" s="175"/>
      <c r="H117" s="185" t="s">
        <v>78</v>
      </c>
      <c r="I117" s="167"/>
      <c r="J117" s="167"/>
      <c r="K117" s="168"/>
      <c r="L117" s="166"/>
      <c r="M117" s="4"/>
    </row>
    <row r="118" spans="1:13" ht="12.75" customHeight="1" x14ac:dyDescent="0.3">
      <c r="A118" s="4"/>
      <c r="B118" s="4"/>
      <c r="C118" s="174">
        <v>1</v>
      </c>
      <c r="D118" s="163" t="s">
        <v>70</v>
      </c>
      <c r="E118" s="164" t="s">
        <v>74</v>
      </c>
      <c r="F118" s="165"/>
      <c r="G118" s="175"/>
      <c r="H118" s="185" t="s">
        <v>79</v>
      </c>
      <c r="I118" s="167"/>
      <c r="J118" s="167"/>
      <c r="K118" s="168"/>
      <c r="L118" s="166"/>
      <c r="M118" s="4"/>
    </row>
    <row r="119" spans="1:13" ht="12.75" customHeight="1" x14ac:dyDescent="0.3">
      <c r="A119" s="4"/>
      <c r="B119" s="4"/>
      <c r="C119" s="176">
        <v>2</v>
      </c>
      <c r="D119" s="177" t="s">
        <v>71</v>
      </c>
      <c r="E119" s="178" t="s">
        <v>75</v>
      </c>
      <c r="F119" s="179"/>
      <c r="G119" s="180"/>
      <c r="H119" s="186" t="s">
        <v>80</v>
      </c>
      <c r="I119" s="187"/>
      <c r="J119" s="187"/>
      <c r="K119" s="188"/>
      <c r="L119" s="189"/>
      <c r="M119" s="4"/>
    </row>
    <row r="120" spans="1:13" ht="12.75" customHeight="1" x14ac:dyDescent="0.3">
      <c r="A120" s="4"/>
      <c r="B120" s="4"/>
      <c r="K120" s="44"/>
      <c r="L120" s="44"/>
      <c r="M120" s="4"/>
    </row>
    <row r="122" spans="1:13" x14ac:dyDescent="0.3">
      <c r="A122" s="4"/>
      <c r="B122" s="4"/>
      <c r="D122" s="47" t="s">
        <v>90</v>
      </c>
    </row>
    <row r="123" spans="1:13" x14ac:dyDescent="0.3">
      <c r="A123" s="4"/>
      <c r="B123" s="4"/>
      <c r="D123" s="48" t="s">
        <v>29</v>
      </c>
    </row>
    <row r="124" spans="1:13" x14ac:dyDescent="0.3">
      <c r="A124" s="4"/>
      <c r="B124" s="4"/>
      <c r="D124" s="47">
        <v>0</v>
      </c>
    </row>
    <row r="125" spans="1:13" x14ac:dyDescent="0.3">
      <c r="A125" s="4"/>
      <c r="B125" s="4"/>
      <c r="D125" s="47">
        <v>1</v>
      </c>
      <c r="L125" s="166"/>
    </row>
    <row r="126" spans="1:13" x14ac:dyDescent="0.3">
      <c r="A126" s="4"/>
      <c r="B126" s="4"/>
      <c r="D126" s="47">
        <v>2</v>
      </c>
      <c r="L126" s="168"/>
    </row>
  </sheetData>
  <mergeCells count="200">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A30:A33"/>
    <mergeCell ref="B30:B33"/>
    <mergeCell ref="C30:C33"/>
    <mergeCell ref="D30:D33"/>
    <mergeCell ref="G30:G33"/>
    <mergeCell ref="H30:H33"/>
    <mergeCell ref="I30:I33"/>
    <mergeCell ref="J30:J33"/>
    <mergeCell ref="K30:K33"/>
    <mergeCell ref="A36:A43"/>
    <mergeCell ref="B36:B43"/>
    <mergeCell ref="C36:C43"/>
    <mergeCell ref="D36:D43"/>
    <mergeCell ref="G36:G43"/>
    <mergeCell ref="H36:H43"/>
    <mergeCell ref="I36:I43"/>
    <mergeCell ref="J36:J43"/>
    <mergeCell ref="K36:K43"/>
    <mergeCell ref="A44:A46"/>
    <mergeCell ref="B44:B46"/>
    <mergeCell ref="C44:C46"/>
    <mergeCell ref="D44:D46"/>
    <mergeCell ref="G44:G46"/>
    <mergeCell ref="H44:H46"/>
    <mergeCell ref="I44:I46"/>
    <mergeCell ref="J44:J46"/>
    <mergeCell ref="K44:K46"/>
    <mergeCell ref="A48:A52"/>
    <mergeCell ref="B48:B52"/>
    <mergeCell ref="C48:C52"/>
    <mergeCell ref="D48:D52"/>
    <mergeCell ref="G48:G52"/>
    <mergeCell ref="H48:H52"/>
    <mergeCell ref="I48:I52"/>
    <mergeCell ref="J48:J52"/>
    <mergeCell ref="K48:K52"/>
    <mergeCell ref="A53:A55"/>
    <mergeCell ref="B53:B55"/>
    <mergeCell ref="C53:C55"/>
    <mergeCell ref="D53:D55"/>
    <mergeCell ref="G53:G55"/>
    <mergeCell ref="H53:H55"/>
    <mergeCell ref="I53:I55"/>
    <mergeCell ref="J53:J55"/>
    <mergeCell ref="K53:K55"/>
    <mergeCell ref="A63:A66"/>
    <mergeCell ref="B63:B66"/>
    <mergeCell ref="C63:C66"/>
    <mergeCell ref="D63:D66"/>
    <mergeCell ref="G63:G66"/>
    <mergeCell ref="H63:H66"/>
    <mergeCell ref="I63:I66"/>
    <mergeCell ref="J63:J66"/>
    <mergeCell ref="K63:K66"/>
    <mergeCell ref="A59:A62"/>
    <mergeCell ref="B59:B62"/>
    <mergeCell ref="C59:C62"/>
    <mergeCell ref="D59:D62"/>
    <mergeCell ref="G59:G62"/>
    <mergeCell ref="H59:H62"/>
    <mergeCell ref="I59:I62"/>
    <mergeCell ref="J59:J62"/>
    <mergeCell ref="K59:K62"/>
    <mergeCell ref="A67:A71"/>
    <mergeCell ref="B67:B71"/>
    <mergeCell ref="C67:C71"/>
    <mergeCell ref="D67:D71"/>
    <mergeCell ref="G67:G71"/>
    <mergeCell ref="H67:H71"/>
    <mergeCell ref="I67:I71"/>
    <mergeCell ref="J67:J71"/>
    <mergeCell ref="K67:K71"/>
    <mergeCell ref="A72:A74"/>
    <mergeCell ref="B72:B74"/>
    <mergeCell ref="C72:C74"/>
    <mergeCell ref="D72:D74"/>
    <mergeCell ref="G72:G74"/>
    <mergeCell ref="H72:H74"/>
    <mergeCell ref="I72:I74"/>
    <mergeCell ref="J72:J74"/>
    <mergeCell ref="K72:K74"/>
    <mergeCell ref="A75:A78"/>
    <mergeCell ref="B75:B78"/>
    <mergeCell ref="C75:C78"/>
    <mergeCell ref="D75:D78"/>
    <mergeCell ref="G75:G78"/>
    <mergeCell ref="H75:H78"/>
    <mergeCell ref="I75:I78"/>
    <mergeCell ref="J75:J78"/>
    <mergeCell ref="K75:K78"/>
    <mergeCell ref="A79:A81"/>
    <mergeCell ref="B79:B81"/>
    <mergeCell ref="C79:C81"/>
    <mergeCell ref="D79:D81"/>
    <mergeCell ref="G79:G81"/>
    <mergeCell ref="H79:H81"/>
    <mergeCell ref="I79:I81"/>
    <mergeCell ref="J79:J81"/>
    <mergeCell ref="K79:K81"/>
    <mergeCell ref="A82:A85"/>
    <mergeCell ref="B82:B85"/>
    <mergeCell ref="C82:C85"/>
    <mergeCell ref="D82:D85"/>
    <mergeCell ref="G82:G85"/>
    <mergeCell ref="H82:H85"/>
    <mergeCell ref="I82:I85"/>
    <mergeCell ref="J82:J85"/>
    <mergeCell ref="K82:K85"/>
    <mergeCell ref="A88:A91"/>
    <mergeCell ref="B88:B91"/>
    <mergeCell ref="C88:C91"/>
    <mergeCell ref="D88:D91"/>
    <mergeCell ref="G88:G91"/>
    <mergeCell ref="H88:H91"/>
    <mergeCell ref="I88:I91"/>
    <mergeCell ref="J88:J91"/>
    <mergeCell ref="K88:K91"/>
    <mergeCell ref="A92:A95"/>
    <mergeCell ref="B92:B95"/>
    <mergeCell ref="C92:C95"/>
    <mergeCell ref="D92:D95"/>
    <mergeCell ref="G92:G95"/>
    <mergeCell ref="H92:H95"/>
    <mergeCell ref="I92:I95"/>
    <mergeCell ref="J92:J95"/>
    <mergeCell ref="K92:K95"/>
    <mergeCell ref="A97:A100"/>
    <mergeCell ref="B97:B100"/>
    <mergeCell ref="C97:C100"/>
    <mergeCell ref="D97:D100"/>
    <mergeCell ref="G97:G100"/>
    <mergeCell ref="H97:H100"/>
    <mergeCell ref="I97:I100"/>
    <mergeCell ref="J97:J100"/>
    <mergeCell ref="K97:K100"/>
    <mergeCell ref="A101:A104"/>
    <mergeCell ref="B101:B104"/>
    <mergeCell ref="C101:C104"/>
    <mergeCell ref="D101:D104"/>
    <mergeCell ref="G101:G104"/>
    <mergeCell ref="H101:H104"/>
    <mergeCell ref="I101:I104"/>
    <mergeCell ref="J101:J104"/>
    <mergeCell ref="K101:K104"/>
    <mergeCell ref="L105:L108"/>
    <mergeCell ref="A105:A108"/>
    <mergeCell ref="B105:B108"/>
    <mergeCell ref="C105:C108"/>
    <mergeCell ref="D105:D108"/>
    <mergeCell ref="G105:G108"/>
    <mergeCell ref="H105:H108"/>
    <mergeCell ref="I105:I108"/>
    <mergeCell ref="J105:J108"/>
    <mergeCell ref="K105:K108"/>
  </mergeCells>
  <dataValidations count="4">
    <dataValidation type="list" allowBlank="1" showInputMessage="1" showErrorMessage="1" sqref="H34 H86 H56:H57 H47 H7:H11 H25" xr:uid="{2F53C676-5544-4A7F-A308-BA9B24E75D86}">
      <formula1>$D$123:$D$126</formula1>
    </dataValidation>
    <dataValidation type="list" allowBlank="1" showInputMessage="1" showErrorMessage="1" sqref="F92:F94 F101:F103 F75:F77 F67:F70 F59:F61 F48:F51 F36:F42 F26:F28 F105:F107 F82:F84 F97:F99 F44:F45 F53:F54 F63:F65 F72:F73 F79:F80 F88:F90 F30:F32 F19:F23 F13:F17" xr:uid="{FBEFD950-51C7-44B3-909C-8240023295D3}">
      <formula1>$D$123:$D$125</formula1>
    </dataValidation>
    <dataValidation allowBlank="1" showInputMessage="1" showErrorMessage="1" prompt="Leave This Cell Blank" sqref="F7:G11" xr:uid="{9755BA19-5FBF-4D24-B4D4-D4AE0184AEB3}"/>
    <dataValidation allowBlank="1" showInputMessage="1" showErrorMessage="1" prompt="Leave this Cell Blank" sqref="F25:G25 F34:G34 F47:G47 F56:G57 F86:G86" xr:uid="{E6648B8C-9D83-47D5-AF98-EA112A7F3364}"/>
  </dataValidations>
  <pageMargins left="0.7" right="0.7" top="0.75" bottom="0.75" header="0.3" footer="0.3"/>
  <pageSetup orientation="portrait" r:id="rId1"/>
  <ignoredErrors>
    <ignoredError sqref="H13 H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FEA5-CDB9-4B5B-A656-1DB47C6ED88C}">
  <dimension ref="A1:Y28"/>
  <sheetViews>
    <sheetView showGridLines="0" topLeftCell="A10" zoomScale="75" zoomScaleNormal="75" workbookViewId="0">
      <selection activeCell="I21" sqref="I21:I25"/>
    </sheetView>
  </sheetViews>
  <sheetFormatPr defaultColWidth="9.109375" defaultRowHeight="14.4" x14ac:dyDescent="0.3"/>
  <cols>
    <col min="1" max="1" width="2.44140625" style="1" customWidth="1"/>
    <col min="2" max="2" width="14.6640625" style="1" customWidth="1"/>
    <col min="3" max="3" width="41" style="1" customWidth="1"/>
    <col min="4" max="5" width="14.6640625" style="1" customWidth="1"/>
    <col min="6" max="6" width="18.5546875" style="1" customWidth="1"/>
    <col min="7" max="7" width="16.6640625" style="1" customWidth="1"/>
    <col min="8" max="8" width="48.6640625" style="1" customWidth="1"/>
    <col min="9" max="9" width="9.109375" style="1"/>
    <col min="10" max="10" width="6.6640625" style="4" customWidth="1"/>
    <col min="11" max="11" width="6.33203125" style="4" customWidth="1"/>
    <col min="12" max="12" width="5" style="4" customWidth="1"/>
    <col min="13" max="13" width="6.44140625" style="4" customWidth="1"/>
    <col min="14" max="14" width="5.88671875" style="4" customWidth="1"/>
    <col min="15" max="15" width="9.109375" style="4" customWidth="1"/>
    <col min="16" max="19" width="9.109375" style="4"/>
    <col min="20" max="20" width="2.6640625" style="4" customWidth="1"/>
    <col min="21" max="23" width="9.109375" style="4"/>
    <col min="24" max="24" width="41.109375" style="4" customWidth="1"/>
    <col min="25" max="16384" width="9.109375" style="4"/>
  </cols>
  <sheetData>
    <row r="1" spans="2:20" x14ac:dyDescent="0.3">
      <c r="B1" s="106"/>
      <c r="F1" s="106"/>
      <c r="J1" s="1"/>
      <c r="K1" s="1"/>
      <c r="L1" s="1"/>
      <c r="M1" s="1"/>
      <c r="N1" s="1"/>
      <c r="O1" s="1"/>
      <c r="P1" s="1"/>
      <c r="Q1" s="1"/>
      <c r="R1" s="1"/>
      <c r="S1" s="1"/>
      <c r="T1" s="1"/>
    </row>
    <row r="2" spans="2:20" ht="21.6" thickBot="1" x14ac:dyDescent="0.45">
      <c r="B2" s="2" t="s">
        <v>63</v>
      </c>
      <c r="C2" s="2"/>
      <c r="D2" s="3"/>
      <c r="E2" s="3"/>
      <c r="F2" s="3"/>
      <c r="G2" s="3"/>
      <c r="H2" s="3"/>
      <c r="I2" s="3"/>
      <c r="J2" s="3"/>
      <c r="K2" s="3"/>
      <c r="L2" s="3"/>
      <c r="M2" s="3"/>
      <c r="N2" s="3"/>
      <c r="O2" s="3"/>
      <c r="P2" s="3"/>
      <c r="Q2" s="3"/>
      <c r="R2" s="3"/>
      <c r="S2" s="3"/>
    </row>
    <row r="3" spans="2:20" ht="21.6" thickBot="1" x14ac:dyDescent="0.45">
      <c r="B3" s="5"/>
      <c r="C3" s="5"/>
    </row>
    <row r="4" spans="2:20" ht="15" thickBot="1" x14ac:dyDescent="0.35">
      <c r="B4" s="8"/>
      <c r="C4" s="69"/>
      <c r="D4" s="317" t="s">
        <v>59</v>
      </c>
      <c r="E4" s="318"/>
      <c r="F4" s="318"/>
      <c r="G4" s="318"/>
      <c r="H4" s="319"/>
    </row>
    <row r="5" spans="2:20" ht="32.1" customHeight="1" thickBot="1" x14ac:dyDescent="0.35">
      <c r="B5" s="320" t="s">
        <v>56</v>
      </c>
      <c r="C5" s="321"/>
      <c r="D5" s="70" t="s">
        <v>57</v>
      </c>
      <c r="E5" s="11" t="s">
        <v>60</v>
      </c>
      <c r="F5" s="70" t="s">
        <v>61</v>
      </c>
      <c r="G5" s="70" t="s">
        <v>62</v>
      </c>
      <c r="H5" s="71" t="s">
        <v>58</v>
      </c>
    </row>
    <row r="6" spans="2:20" ht="57.6" customHeight="1" x14ac:dyDescent="0.3">
      <c r="B6" s="146" t="str">
        <f>'Auto Evaluation'!B6</f>
        <v>GE1</v>
      </c>
      <c r="C6" s="146" t="str">
        <f>General</f>
        <v>Général</v>
      </c>
      <c r="D6" s="113">
        <f>'Auto Evaluation'!H6</f>
        <v>1.8</v>
      </c>
      <c r="E6" s="72">
        <f>'Auto Evaluation'!I6</f>
        <v>2</v>
      </c>
      <c r="F6" s="73">
        <f>IFERROR(D6/E6,"n/a")</f>
        <v>0.9</v>
      </c>
      <c r="G6" s="73">
        <f>E6/E6</f>
        <v>1</v>
      </c>
      <c r="H6" s="74"/>
    </row>
    <row r="7" spans="2:20" ht="57.9" customHeight="1" x14ac:dyDescent="0.3">
      <c r="B7" s="146" t="str">
        <f>'Auto Evaluation'!B12</f>
        <v>WWS2</v>
      </c>
      <c r="C7" s="146" t="str">
        <f>'Auto Evaluation'!D12</f>
        <v>Approvisionnement en eau sur le lieu de travail</v>
      </c>
      <c r="D7" s="72">
        <f>'Auto Evaluation'!H12</f>
        <v>1.5</v>
      </c>
      <c r="E7" s="72">
        <f>'Auto Evaluation'!I12</f>
        <v>2</v>
      </c>
      <c r="F7" s="73">
        <f t="shared" ref="F7:F12" si="0">IFERROR(D7/E7,"n/a")</f>
        <v>0.75</v>
      </c>
      <c r="G7" s="73">
        <f t="shared" ref="G7:G12" si="1">E7/E7</f>
        <v>1</v>
      </c>
      <c r="H7" s="74"/>
    </row>
    <row r="8" spans="2:20" ht="58.5" customHeight="1" x14ac:dyDescent="0.3">
      <c r="B8" s="146" t="str">
        <f>'Auto Evaluation'!B35</f>
        <v>WS3</v>
      </c>
      <c r="C8" s="146" t="str">
        <f>'Auto Evaluation'!D35</f>
        <v>Sanitaires sur le lieu de travail</v>
      </c>
      <c r="D8" s="72">
        <f>'Auto Evaluation'!H35</f>
        <v>0.7142857142857143</v>
      </c>
      <c r="E8" s="72">
        <f>'Auto Evaluation'!I35</f>
        <v>2</v>
      </c>
      <c r="F8" s="73">
        <f t="shared" si="0"/>
        <v>0.35714285714285715</v>
      </c>
      <c r="G8" s="73">
        <f t="shared" si="1"/>
        <v>1</v>
      </c>
      <c r="H8" s="74"/>
    </row>
    <row r="9" spans="2:20" ht="68.099999999999994" customHeight="1" x14ac:dyDescent="0.3">
      <c r="B9" s="146" t="str">
        <f>'Auto Evaluation'!B58</f>
        <v>WH4</v>
      </c>
      <c r="C9" s="146" t="str">
        <f>'Auto Evaluation'!D58</f>
        <v>Hygiène sur le lieu de travail</v>
      </c>
      <c r="D9" s="72">
        <f>'Auto Evaluation'!H58</f>
        <v>0.125</v>
      </c>
      <c r="E9" s="72">
        <f>'Auto Evaluation'!I58</f>
        <v>2</v>
      </c>
      <c r="F9" s="73">
        <f t="shared" si="0"/>
        <v>6.25E-2</v>
      </c>
      <c r="G9" s="73">
        <f t="shared" si="1"/>
        <v>1</v>
      </c>
      <c r="H9" s="74"/>
    </row>
    <row r="10" spans="2:20" ht="68.099999999999994" customHeight="1" x14ac:dyDescent="0.3">
      <c r="B10" s="146" t="str">
        <f>'Auto Evaluation'!B87</f>
        <v>VSC5</v>
      </c>
      <c r="C10" s="146" t="str">
        <f>'Auto Evaluation'!D87</f>
        <v>Chaîne de valeur/approvisionnement WASH</v>
      </c>
      <c r="D10" s="72">
        <f>'Auto Evaluation'!H87</f>
        <v>0</v>
      </c>
      <c r="E10" s="72">
        <f>'Auto Evaluation'!I87</f>
        <v>2</v>
      </c>
      <c r="F10" s="73">
        <f>IFERROR(D10/E10,"n/a")</f>
        <v>0</v>
      </c>
      <c r="G10" s="73">
        <f>E10/E10</f>
        <v>1</v>
      </c>
      <c r="H10" s="74"/>
    </row>
    <row r="11" spans="2:20" ht="68.099999999999994" customHeight="1" thickBot="1" x14ac:dyDescent="0.35">
      <c r="B11" s="147" t="str">
        <f>'Auto Evaluation'!B96</f>
        <v>CW6</v>
      </c>
      <c r="C11" s="114" t="s">
        <v>37</v>
      </c>
      <c r="D11" s="115">
        <f>'Auto Evaluation'!H96</f>
        <v>0</v>
      </c>
      <c r="E11" s="115">
        <f>'Auto Evaluation'!I96</f>
        <v>2</v>
      </c>
      <c r="F11" s="116">
        <f>IFERROR(D11/E11,"n/a")</f>
        <v>0</v>
      </c>
      <c r="G11" s="116">
        <f>E11/E11</f>
        <v>1</v>
      </c>
      <c r="H11" s="117"/>
    </row>
    <row r="12" spans="2:20" ht="58.5" customHeight="1" thickBot="1" x14ac:dyDescent="0.35">
      <c r="B12" s="322" t="s">
        <v>40</v>
      </c>
      <c r="C12" s="322"/>
      <c r="D12" s="75">
        <f>'Auto Evaluation'!H109</f>
        <v>0.77419354838709675</v>
      </c>
      <c r="E12" s="75">
        <f>'Auto Evaluation'!I109</f>
        <v>2</v>
      </c>
      <c r="F12" s="76">
        <f t="shared" si="0"/>
        <v>0.38709677419354838</v>
      </c>
      <c r="G12" s="76">
        <f t="shared" si="1"/>
        <v>1</v>
      </c>
      <c r="H12" s="77"/>
    </row>
    <row r="13" spans="2:20" ht="35.4" thickTop="1" x14ac:dyDescent="0.3">
      <c r="B13" s="13"/>
      <c r="C13" s="78" t="s">
        <v>65</v>
      </c>
      <c r="D13" s="149" t="str">
        <f>IF(D12="n/a", D12,IF(D12&gt;=1.8,"OUI","NON"))</f>
        <v>NON</v>
      </c>
      <c r="E13" s="13"/>
      <c r="F13" s="13"/>
      <c r="G13" s="13"/>
      <c r="H13" s="13"/>
    </row>
    <row r="14" spans="2:20" x14ac:dyDescent="0.3">
      <c r="B14" s="36"/>
      <c r="C14" s="79" t="s">
        <v>64</v>
      </c>
      <c r="D14" s="148">
        <f>'Auto Evaluation'!H110+'Auto Evaluation'!F110</f>
        <v>5</v>
      </c>
      <c r="E14" s="36"/>
      <c r="F14" s="36"/>
      <c r="G14" s="36"/>
      <c r="H14" s="36"/>
    </row>
    <row r="15" spans="2:20" x14ac:dyDescent="0.3">
      <c r="B15" s="80"/>
      <c r="C15" s="81"/>
      <c r="D15" s="82"/>
      <c r="E15" s="82"/>
      <c r="F15" s="83"/>
      <c r="G15" s="83"/>
      <c r="H15" s="84"/>
    </row>
    <row r="16" spans="2:20" x14ac:dyDescent="0.3">
      <c r="B16" s="80"/>
      <c r="C16" s="81"/>
      <c r="D16" s="82"/>
      <c r="E16" s="82"/>
      <c r="F16" s="83"/>
      <c r="G16" s="83"/>
      <c r="H16" s="84"/>
    </row>
    <row r="19" spans="1:25" x14ac:dyDescent="0.3">
      <c r="A19" s="42"/>
      <c r="B19" s="42" t="s">
        <v>67</v>
      </c>
      <c r="C19" s="43"/>
      <c r="D19" s="43"/>
      <c r="E19" s="43"/>
      <c r="F19" s="43"/>
      <c r="G19" s="43"/>
      <c r="H19" s="43"/>
      <c r="I19" s="43"/>
      <c r="J19" s="43"/>
      <c r="K19" s="43"/>
      <c r="L19" s="43"/>
      <c r="M19" s="43"/>
      <c r="N19" s="43"/>
      <c r="O19" s="43"/>
      <c r="P19" s="43"/>
      <c r="Q19" s="43"/>
      <c r="R19" s="43"/>
      <c r="S19" s="43"/>
      <c r="T19" s="43"/>
      <c r="U19" s="43"/>
      <c r="V19" s="43"/>
      <c r="W19" s="43"/>
      <c r="X19" s="43"/>
    </row>
    <row r="20" spans="1:25" ht="15" thickBot="1" x14ac:dyDescent="0.35">
      <c r="B20" s="44"/>
      <c r="C20" s="44"/>
      <c r="D20" s="44"/>
      <c r="E20" s="44"/>
      <c r="F20" s="44"/>
      <c r="G20" s="44"/>
      <c r="H20" s="44"/>
      <c r="I20" s="44"/>
      <c r="J20" s="44"/>
    </row>
    <row r="21" spans="1:25" x14ac:dyDescent="0.3">
      <c r="A21" s="4"/>
      <c r="B21" s="45" t="s">
        <v>27</v>
      </c>
      <c r="C21" s="45" t="s">
        <v>66</v>
      </c>
      <c r="D21" s="46"/>
      <c r="E21" s="46"/>
      <c r="F21" s="46"/>
      <c r="G21" s="46"/>
      <c r="H21" s="46"/>
      <c r="I21" s="46" t="s">
        <v>76</v>
      </c>
      <c r="J21" s="46"/>
      <c r="K21" s="46"/>
      <c r="L21" s="46"/>
      <c r="M21" s="46"/>
      <c r="N21" s="46"/>
      <c r="O21" s="46"/>
      <c r="P21" s="46"/>
      <c r="Q21" s="46"/>
      <c r="R21" s="46"/>
      <c r="S21" s="46"/>
      <c r="T21" s="46"/>
      <c r="U21" s="46"/>
      <c r="V21" s="46"/>
      <c r="W21" s="46"/>
      <c r="X21" s="46"/>
    </row>
    <row r="22" spans="1:25" x14ac:dyDescent="0.3">
      <c r="A22" s="4"/>
      <c r="B22" s="150" t="s">
        <v>28</v>
      </c>
      <c r="C22" s="151" t="s">
        <v>68</v>
      </c>
      <c r="D22" s="152" t="s">
        <v>72</v>
      </c>
      <c r="E22" s="85"/>
      <c r="F22" s="86"/>
      <c r="G22" s="86"/>
      <c r="H22" s="86"/>
      <c r="I22" s="152" t="s">
        <v>77</v>
      </c>
      <c r="J22" s="86"/>
      <c r="K22" s="87"/>
      <c r="L22" s="87"/>
      <c r="M22" s="87"/>
      <c r="N22" s="87"/>
      <c r="O22" s="87"/>
      <c r="P22" s="87"/>
      <c r="Q22" s="190"/>
      <c r="R22" s="192"/>
      <c r="S22" s="191"/>
      <c r="T22" s="191"/>
      <c r="U22" s="191"/>
      <c r="V22" s="193"/>
      <c r="W22" s="194"/>
      <c r="X22" s="207"/>
      <c r="Y22" s="208"/>
    </row>
    <row r="23" spans="1:25" x14ac:dyDescent="0.3">
      <c r="A23" s="4"/>
      <c r="B23" s="150">
        <v>0</v>
      </c>
      <c r="C23" s="151" t="s">
        <v>69</v>
      </c>
      <c r="D23" s="152" t="s">
        <v>73</v>
      </c>
      <c r="E23" s="85"/>
      <c r="F23" s="86"/>
      <c r="G23" s="86"/>
      <c r="H23" s="86"/>
      <c r="I23" s="152" t="s">
        <v>78</v>
      </c>
      <c r="J23" s="86"/>
      <c r="K23" s="87"/>
      <c r="L23" s="87"/>
      <c r="M23" s="87"/>
      <c r="N23" s="87"/>
      <c r="O23" s="87"/>
      <c r="P23" s="87"/>
      <c r="Q23" s="195"/>
      <c r="R23" s="191"/>
      <c r="S23" s="195"/>
      <c r="T23" s="206"/>
      <c r="U23" s="206"/>
      <c r="V23" s="196"/>
      <c r="W23" s="196"/>
      <c r="X23" s="205"/>
      <c r="Y23" s="208"/>
    </row>
    <row r="24" spans="1:25" x14ac:dyDescent="0.3">
      <c r="A24" s="4"/>
      <c r="B24" s="150">
        <v>1</v>
      </c>
      <c r="C24" s="151" t="s">
        <v>70</v>
      </c>
      <c r="D24" s="152" t="s">
        <v>74</v>
      </c>
      <c r="E24" s="85"/>
      <c r="F24" s="86"/>
      <c r="G24" s="86"/>
      <c r="H24" s="86"/>
      <c r="I24" s="152" t="s">
        <v>79</v>
      </c>
      <c r="J24" s="86"/>
      <c r="K24" s="87"/>
      <c r="L24" s="87"/>
      <c r="M24" s="87"/>
      <c r="N24" s="87"/>
      <c r="O24" s="87"/>
      <c r="P24" s="87"/>
      <c r="Q24" s="200"/>
      <c r="R24" s="202"/>
      <c r="S24" s="195"/>
      <c r="T24" s="191"/>
      <c r="U24" s="195"/>
      <c r="V24" s="197"/>
      <c r="W24" s="197"/>
      <c r="X24" s="205"/>
      <c r="Y24" s="208"/>
    </row>
    <row r="25" spans="1:25" x14ac:dyDescent="0.3">
      <c r="A25" s="4"/>
      <c r="B25" s="150">
        <v>2</v>
      </c>
      <c r="C25" s="151" t="s">
        <v>71</v>
      </c>
      <c r="D25" s="152" t="s">
        <v>75</v>
      </c>
      <c r="E25" s="85"/>
      <c r="F25" s="86"/>
      <c r="G25" s="86"/>
      <c r="H25" s="86"/>
      <c r="I25" s="152" t="s">
        <v>80</v>
      </c>
      <c r="J25" s="86"/>
      <c r="K25" s="87"/>
      <c r="L25" s="87"/>
      <c r="M25" s="87"/>
      <c r="N25" s="87"/>
      <c r="O25" s="87"/>
      <c r="P25" s="87"/>
      <c r="Q25" s="201"/>
      <c r="R25" s="203"/>
      <c r="S25" s="199"/>
      <c r="T25" s="199"/>
      <c r="U25" s="199"/>
      <c r="V25" s="198"/>
      <c r="W25" s="198"/>
      <c r="X25" s="204"/>
      <c r="Y25" s="208"/>
    </row>
    <row r="26" spans="1:25" x14ac:dyDescent="0.3">
      <c r="A26" s="4"/>
      <c r="I26" s="4"/>
      <c r="R26" s="88"/>
      <c r="S26" s="88"/>
      <c r="T26" s="88"/>
      <c r="U26" s="88"/>
    </row>
    <row r="28" spans="1:25" x14ac:dyDescent="0.3">
      <c r="A28" s="4"/>
    </row>
  </sheetData>
  <mergeCells count="3">
    <mergeCell ref="D4:H4"/>
    <mergeCell ref="B5:C5"/>
    <mergeCell ref="B12:C12"/>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b04ed549-6563-4eb2-b8f1-991794b28041" ContentTypeId="0x010100610B7A7F5098FD4A829D3CC11A1F5647" PreviousValue="false"/>
</file>

<file path=customXml/item4.xml><?xml version="1.0" encoding="utf-8"?>
<ct:contentTypeSchema xmlns:ct="http://schemas.microsoft.com/office/2006/metadata/contentType" xmlns:ma="http://schemas.microsoft.com/office/2006/metadata/properties/metaAttributes" ct:_="" ma:_="" ma:contentTypeName="ConnectBase" ma:contentTypeID="0x010100610B7A7F5098FD4A829D3CC11A1F5647006E545DD7DF387B48A953A9AEF6A5FEEF" ma:contentTypeVersion="14" ma:contentTypeDescription="Connect Base Content Type" ma:contentTypeScope="" ma:versionID="07c8685c4606db5a02a5600ef246c04a">
  <xsd:schema xmlns:xsd="http://www.w3.org/2001/XMLSchema" xmlns:xs="http://www.w3.org/2001/XMLSchema" xmlns:p="http://schemas.microsoft.com/office/2006/metadata/properties" xmlns:ns2="a20271f6-64e7-4fdf-8ebc-702bc282b0ba" targetNamespace="http://schemas.microsoft.com/office/2006/metadata/properties" ma:root="true" ma:fieldsID="742d0ea248fd46dfaabb739d111d661e" ns2:_="">
    <xsd:import namespace="a20271f6-64e7-4fdf-8ebc-702bc282b0ba"/>
    <xsd:element name="properties">
      <xsd:complexType>
        <xsd:sequence>
          <xsd:element name="documentManagement">
            <xsd:complexType>
              <xsd:all>
                <xsd:element ref="ns2:_dlc_DocId" minOccurs="0"/>
                <xsd:element ref="ns2:_dlc_DocIdUrl" minOccurs="0"/>
                <xsd:element ref="ns2:_dlc_DocIdPersistId" minOccurs="0"/>
                <xsd:element ref="ns2:InformationClassification" minOccurs="0"/>
                <xsd:element ref="ns2:Disclai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271f6-64e7-4fdf-8ebc-702bc282b0b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nformationClassification" ma:index="11" nillable="true" ma:displayName="InformationClassification" ma:internalName="InformationClassification" ma:readOnly="false">
      <xsd:simpleType>
        <xsd:restriction base="dms:Unknown"/>
      </xsd:simpleType>
    </xsd:element>
    <xsd:element name="Disclaimer" ma:index="12" nillable="true" ma:displayName="Disclaimer" ma:internalName="Disclaim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nformationClassification xmlns="a20271f6-64e7-4fdf-8ebc-702bc282b0ba" xsi:nil="true"/>
    <Disclaimer xmlns="a20271f6-64e7-4fdf-8ebc-702bc282b0ba" xsi:nil="true"/>
  </documentManagement>
</p:properties>
</file>

<file path=customXml/itemProps1.xml><?xml version="1.0" encoding="utf-8"?>
<ds:datastoreItem xmlns:ds="http://schemas.openxmlformats.org/officeDocument/2006/customXml" ds:itemID="{F46364D7-42CA-45A9-A26B-F85555235B40}">
  <ds:schemaRefs>
    <ds:schemaRef ds:uri="http://schemas.microsoft.com/sharepoint/v3/contenttype/forms"/>
  </ds:schemaRefs>
</ds:datastoreItem>
</file>

<file path=customXml/itemProps2.xml><?xml version="1.0" encoding="utf-8"?>
<ds:datastoreItem xmlns:ds="http://schemas.openxmlformats.org/officeDocument/2006/customXml" ds:itemID="{C82EBBBD-9ED0-4508-8ADE-4E21BA2DDA23}">
  <ds:schemaRefs>
    <ds:schemaRef ds:uri="http://schemas.microsoft.com/sharepoint/events"/>
  </ds:schemaRefs>
</ds:datastoreItem>
</file>

<file path=customXml/itemProps3.xml><?xml version="1.0" encoding="utf-8"?>
<ds:datastoreItem xmlns:ds="http://schemas.openxmlformats.org/officeDocument/2006/customXml" ds:itemID="{3264DF33-0429-406B-BE1B-1113CF3DD33A}">
  <ds:schemaRefs>
    <ds:schemaRef ds:uri="Microsoft.SharePoint.Taxonomy.ContentTypeSync"/>
  </ds:schemaRefs>
</ds:datastoreItem>
</file>

<file path=customXml/itemProps4.xml><?xml version="1.0" encoding="utf-8"?>
<ds:datastoreItem xmlns:ds="http://schemas.openxmlformats.org/officeDocument/2006/customXml" ds:itemID="{85C84166-E678-404F-8A17-54F310E40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271f6-64e7-4fdf-8ebc-702bc282b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0AABD8-E784-4BF7-97F4-4C9CC36A4EFC}">
  <ds:schemaRefs>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20271f6-64e7-4fdf-8ebc-702bc282b0ba"/>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Couverture</vt:lpstr>
      <vt:lpstr>Contenus</vt:lpstr>
      <vt:lpstr>Auto Evaluation</vt:lpstr>
      <vt:lpstr>Synthèse des résultats</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Mattson</dc:creator>
  <cp:lastModifiedBy>Montuori, Andrea - Xylem</cp:lastModifiedBy>
  <dcterms:created xsi:type="dcterms:W3CDTF">2020-01-14T21:54:28Z</dcterms:created>
  <dcterms:modified xsi:type="dcterms:W3CDTF">2022-04-05T14:11:51Z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0x010100610B7A7F5098FD4A829D3CC11A1F5647006E545DD7DF387B48A953A9AEF6A5FEEF</vt:lpwstr>
  </property>
</Properties>
</file>